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mc:AlternateContent xmlns:mc="http://schemas.openxmlformats.org/markup-compatibility/2006">
    <mc:Choice Requires="x15">
      <x15ac:absPath xmlns:x15ac="http://schemas.microsoft.com/office/spreadsheetml/2010/11/ac" url="C:\_CR Project\projekce\P2007-093_STČK_III2761-2_MaláBělá_rcemostu_DZS\PDPS\kalkulace\"/>
    </mc:Choice>
  </mc:AlternateContent>
  <xr:revisionPtr revIDLastSave="0" documentId="13_ncr:1_{1F423DD4-AED8-4D82-9D02-9634D790997B}" xr6:coauthVersionLast="46" xr6:coauthVersionMax="46" xr10:uidLastSave="{00000000-0000-0000-0000-000000000000}"/>
  <bookViews>
    <workbookView xWindow="-120" yWindow="-120" windowWidth="29040" windowHeight="15840" xr2:uid="{00000000-000D-0000-FFFF-FFFF00000000}"/>
  </bookViews>
  <sheets>
    <sheet name="Rekapitulace stavby" sheetId="1" r:id="rId1"/>
    <sheet name="GZS - GZS - Globál - zaří..." sheetId="2" r:id="rId2"/>
    <sheet name="SO.101 - SO.101 - Komunikace" sheetId="3" r:id="rId3"/>
    <sheet name="SO.105 - SO.105 - Trubní ..." sheetId="4" r:id="rId4"/>
    <sheet name="SO.201 - SO.201 - Mostní ..." sheetId="5" r:id="rId5"/>
  </sheets>
  <definedNames>
    <definedName name="_xlnm._FilterDatabase" localSheetId="1" hidden="1">'GZS - GZS - Globál - zaří...'!$C$121:$K$170</definedName>
    <definedName name="_xlnm._FilterDatabase" localSheetId="2" hidden="1">'SO.101 - SO.101 - Komunikace'!$C$146:$K$523</definedName>
    <definedName name="_xlnm._FilterDatabase" localSheetId="3" hidden="1">'SO.105 - SO.105 - Trubní ...'!$C$121:$K$159</definedName>
    <definedName name="_xlnm._FilterDatabase" localSheetId="4" hidden="1">'SO.201 - SO.201 - Mostní ...'!$C$128:$K$368</definedName>
    <definedName name="_xlnm.Print_Titles" localSheetId="1">'GZS - GZS - Globál - zaří...'!$121:$121</definedName>
    <definedName name="_xlnm.Print_Titles" localSheetId="0">'Rekapitulace stavby'!$92:$92</definedName>
    <definedName name="_xlnm.Print_Titles" localSheetId="2">'SO.101 - SO.101 - Komunikace'!$146:$146</definedName>
    <definedName name="_xlnm.Print_Titles" localSheetId="3">'SO.105 - SO.105 - Trubní ...'!$121:$121</definedName>
    <definedName name="_xlnm.Print_Titles" localSheetId="4">'SO.201 - SO.201 - Mostní ...'!$128:$128</definedName>
    <definedName name="_xlnm.Print_Area" localSheetId="1">'GZS - GZS - Globál - zaří...'!$C$4:$J$76,'GZS - GZS - Globál - zaří...'!$C$82:$J$103,'GZS - GZS - Globál - zaří...'!$C$109:$K$170</definedName>
    <definedName name="_xlnm.Print_Area" localSheetId="0">'Rekapitulace stavby'!$D$4:$AO$76,'Rekapitulace stavby'!$C$82:$AQ$99</definedName>
    <definedName name="_xlnm.Print_Area" localSheetId="2">'SO.101 - SO.101 - Komunikace'!$C$4:$J$76,'SO.101 - SO.101 - Komunikace'!$C$82:$J$128,'SO.101 - SO.101 - Komunikace'!$C$134:$K$523</definedName>
    <definedName name="_xlnm.Print_Area" localSheetId="3">'SO.105 - SO.105 - Trubní ...'!$C$4:$J$76,'SO.105 - SO.105 - Trubní ...'!$C$82:$J$103,'SO.105 - SO.105 - Trubní ...'!$C$109:$K$159</definedName>
    <definedName name="_xlnm.Print_Area" localSheetId="4">'SO.201 - SO.201 - Mostní ...'!$C$4:$J$76,'SO.201 - SO.201 - Mostní ...'!$C$82:$J$110,'SO.201 - SO.201 - Mostní ...'!$C$116:$K$368</definedName>
  </definedNames>
  <calcPr calcId="181029"/>
</workbook>
</file>

<file path=xl/calcChain.xml><?xml version="1.0" encoding="utf-8"?>
<calcChain xmlns="http://schemas.openxmlformats.org/spreadsheetml/2006/main">
  <c r="J37" i="5" l="1"/>
  <c r="J36" i="5"/>
  <c r="AY98" i="1" s="1"/>
  <c r="J35" i="5"/>
  <c r="AX98" i="1"/>
  <c r="BI368" i="5"/>
  <c r="BH368" i="5"/>
  <c r="BG368" i="5"/>
  <c r="BF368" i="5"/>
  <c r="T368" i="5"/>
  <c r="R368" i="5"/>
  <c r="P368" i="5"/>
  <c r="BI366" i="5"/>
  <c r="BH366" i="5"/>
  <c r="BG366" i="5"/>
  <c r="BF366" i="5"/>
  <c r="T366" i="5"/>
  <c r="R366" i="5"/>
  <c r="P366" i="5"/>
  <c r="BI363" i="5"/>
  <c r="BH363" i="5"/>
  <c r="BG363" i="5"/>
  <c r="BF363" i="5"/>
  <c r="T363" i="5"/>
  <c r="R363" i="5"/>
  <c r="P363" i="5"/>
  <c r="BI361" i="5"/>
  <c r="BH361" i="5"/>
  <c r="BG361" i="5"/>
  <c r="BF361" i="5"/>
  <c r="T361" i="5"/>
  <c r="R361" i="5"/>
  <c r="P361" i="5"/>
  <c r="BI359" i="5"/>
  <c r="BH359" i="5"/>
  <c r="BG359" i="5"/>
  <c r="BF359" i="5"/>
  <c r="T359" i="5"/>
  <c r="R359" i="5"/>
  <c r="P359" i="5"/>
  <c r="BI357" i="5"/>
  <c r="BH357" i="5"/>
  <c r="BG357" i="5"/>
  <c r="BF357" i="5"/>
  <c r="T357" i="5"/>
  <c r="R357" i="5"/>
  <c r="P357" i="5"/>
  <c r="BI353" i="5"/>
  <c r="BH353" i="5"/>
  <c r="BG353" i="5"/>
  <c r="BF353" i="5"/>
  <c r="T353" i="5"/>
  <c r="R353" i="5"/>
  <c r="P353" i="5"/>
  <c r="BI350" i="5"/>
  <c r="BH350" i="5"/>
  <c r="BG350" i="5"/>
  <c r="BF350" i="5"/>
  <c r="T350" i="5"/>
  <c r="R350" i="5"/>
  <c r="P350" i="5"/>
  <c r="BI342" i="5"/>
  <c r="BH342" i="5"/>
  <c r="BG342" i="5"/>
  <c r="BF342" i="5"/>
  <c r="T342" i="5"/>
  <c r="R342" i="5"/>
  <c r="P342" i="5"/>
  <c r="BI339" i="5"/>
  <c r="BH339" i="5"/>
  <c r="BG339" i="5"/>
  <c r="BF339" i="5"/>
  <c r="T339" i="5"/>
  <c r="R339" i="5"/>
  <c r="P339" i="5"/>
  <c r="BI336" i="5"/>
  <c r="BH336" i="5"/>
  <c r="BG336" i="5"/>
  <c r="BF336" i="5"/>
  <c r="T336" i="5"/>
  <c r="R336" i="5"/>
  <c r="P336" i="5"/>
  <c r="BI335" i="5"/>
  <c r="BH335" i="5"/>
  <c r="BG335" i="5"/>
  <c r="BF335" i="5"/>
  <c r="T335" i="5"/>
  <c r="R335" i="5"/>
  <c r="P335" i="5"/>
  <c r="BI332" i="5"/>
  <c r="BH332" i="5"/>
  <c r="BG332" i="5"/>
  <c r="BF332" i="5"/>
  <c r="T332" i="5"/>
  <c r="R332" i="5"/>
  <c r="P332" i="5"/>
  <c r="BI330" i="5"/>
  <c r="BH330" i="5"/>
  <c r="BG330" i="5"/>
  <c r="BF330" i="5"/>
  <c r="T330" i="5"/>
  <c r="R330" i="5"/>
  <c r="P330" i="5"/>
  <c r="BI329" i="5"/>
  <c r="BH329" i="5"/>
  <c r="BG329" i="5"/>
  <c r="BF329" i="5"/>
  <c r="T329" i="5"/>
  <c r="R329" i="5"/>
  <c r="P329" i="5"/>
  <c r="BI327" i="5"/>
  <c r="BH327" i="5"/>
  <c r="BG327" i="5"/>
  <c r="BF327" i="5"/>
  <c r="T327" i="5"/>
  <c r="R327" i="5"/>
  <c r="P327" i="5"/>
  <c r="BI325" i="5"/>
  <c r="BH325" i="5"/>
  <c r="BG325" i="5"/>
  <c r="BF325" i="5"/>
  <c r="T325" i="5"/>
  <c r="R325" i="5"/>
  <c r="P325" i="5"/>
  <c r="BI322" i="5"/>
  <c r="BH322" i="5"/>
  <c r="BG322" i="5"/>
  <c r="BF322" i="5"/>
  <c r="T322" i="5"/>
  <c r="R322" i="5"/>
  <c r="P322" i="5"/>
  <c r="BI317" i="5"/>
  <c r="BH317" i="5"/>
  <c r="BG317" i="5"/>
  <c r="BF317" i="5"/>
  <c r="T317" i="5"/>
  <c r="R317" i="5"/>
  <c r="P317" i="5"/>
  <c r="BI315" i="5"/>
  <c r="BH315" i="5"/>
  <c r="BG315" i="5"/>
  <c r="BF315" i="5"/>
  <c r="T315" i="5"/>
  <c r="R315" i="5"/>
  <c r="P315" i="5"/>
  <c r="BI314" i="5"/>
  <c r="BH314" i="5"/>
  <c r="BG314" i="5"/>
  <c r="BF314" i="5"/>
  <c r="T314" i="5"/>
  <c r="R314" i="5"/>
  <c r="P314" i="5"/>
  <c r="BI312" i="5"/>
  <c r="BH312" i="5"/>
  <c r="BG312" i="5"/>
  <c r="BF312" i="5"/>
  <c r="T312" i="5"/>
  <c r="R312" i="5"/>
  <c r="P312" i="5"/>
  <c r="BI310" i="5"/>
  <c r="BH310" i="5"/>
  <c r="BG310" i="5"/>
  <c r="BF310" i="5"/>
  <c r="T310" i="5"/>
  <c r="R310" i="5"/>
  <c r="P310" i="5"/>
  <c r="BI308" i="5"/>
  <c r="BH308" i="5"/>
  <c r="BG308" i="5"/>
  <c r="BF308" i="5"/>
  <c r="T308" i="5"/>
  <c r="R308" i="5"/>
  <c r="P308" i="5"/>
  <c r="BI297" i="5"/>
  <c r="BH297" i="5"/>
  <c r="BG297" i="5"/>
  <c r="BF297" i="5"/>
  <c r="T297" i="5"/>
  <c r="R297" i="5"/>
  <c r="P297" i="5"/>
  <c r="BI295" i="5"/>
  <c r="BH295" i="5"/>
  <c r="BG295" i="5"/>
  <c r="BF295" i="5"/>
  <c r="T295" i="5"/>
  <c r="R295" i="5"/>
  <c r="P295" i="5"/>
  <c r="BI294" i="5"/>
  <c r="BH294" i="5"/>
  <c r="BG294" i="5"/>
  <c r="BF294" i="5"/>
  <c r="T294" i="5"/>
  <c r="R294" i="5"/>
  <c r="P294" i="5"/>
  <c r="BI292" i="5"/>
  <c r="BH292" i="5"/>
  <c r="BG292" i="5"/>
  <c r="BF292" i="5"/>
  <c r="T292" i="5"/>
  <c r="R292" i="5"/>
  <c r="P292" i="5"/>
  <c r="BI291" i="5"/>
  <c r="BH291" i="5"/>
  <c r="BG291" i="5"/>
  <c r="BF291" i="5"/>
  <c r="T291" i="5"/>
  <c r="R291" i="5"/>
  <c r="P291" i="5"/>
  <c r="BI289" i="5"/>
  <c r="BH289" i="5"/>
  <c r="BG289" i="5"/>
  <c r="BF289" i="5"/>
  <c r="T289" i="5"/>
  <c r="R289" i="5"/>
  <c r="P289" i="5"/>
  <c r="BI286" i="5"/>
  <c r="BH286" i="5"/>
  <c r="BG286" i="5"/>
  <c r="BF286" i="5"/>
  <c r="T286" i="5"/>
  <c r="R286" i="5"/>
  <c r="P286" i="5"/>
  <c r="BI284" i="5"/>
  <c r="BH284" i="5"/>
  <c r="BG284" i="5"/>
  <c r="BF284" i="5"/>
  <c r="T284" i="5"/>
  <c r="R284" i="5"/>
  <c r="P284" i="5"/>
  <c r="BI282" i="5"/>
  <c r="BH282" i="5"/>
  <c r="BG282" i="5"/>
  <c r="BF282" i="5"/>
  <c r="T282" i="5"/>
  <c r="R282" i="5"/>
  <c r="P282" i="5"/>
  <c r="BI279" i="5"/>
  <c r="BH279" i="5"/>
  <c r="BG279" i="5"/>
  <c r="BF279" i="5"/>
  <c r="T279" i="5"/>
  <c r="R279" i="5"/>
  <c r="P279" i="5"/>
  <c r="BI277" i="5"/>
  <c r="BH277" i="5"/>
  <c r="BG277" i="5"/>
  <c r="BF277" i="5"/>
  <c r="T277" i="5"/>
  <c r="R277" i="5"/>
  <c r="P277" i="5"/>
  <c r="BI273" i="5"/>
  <c r="BH273" i="5"/>
  <c r="BG273" i="5"/>
  <c r="BF273" i="5"/>
  <c r="T273" i="5"/>
  <c r="R273" i="5"/>
  <c r="P273" i="5"/>
  <c r="BI269" i="5"/>
  <c r="BH269" i="5"/>
  <c r="BG269" i="5"/>
  <c r="BF269" i="5"/>
  <c r="T269" i="5"/>
  <c r="R269" i="5"/>
  <c r="P269" i="5"/>
  <c r="BI267" i="5"/>
  <c r="BH267" i="5"/>
  <c r="BG267" i="5"/>
  <c r="BF267" i="5"/>
  <c r="T267" i="5"/>
  <c r="R267" i="5"/>
  <c r="P267" i="5"/>
  <c r="BI265" i="5"/>
  <c r="BH265" i="5"/>
  <c r="BG265" i="5"/>
  <c r="BF265" i="5"/>
  <c r="T265" i="5"/>
  <c r="R265" i="5"/>
  <c r="P265" i="5"/>
  <c r="BI263" i="5"/>
  <c r="BH263" i="5"/>
  <c r="BG263" i="5"/>
  <c r="BF263" i="5"/>
  <c r="T263" i="5"/>
  <c r="R263" i="5"/>
  <c r="P263" i="5"/>
  <c r="BI261" i="5"/>
  <c r="BH261" i="5"/>
  <c r="BG261" i="5"/>
  <c r="BF261" i="5"/>
  <c r="T261" i="5"/>
  <c r="R261" i="5"/>
  <c r="P261" i="5"/>
  <c r="BI258" i="5"/>
  <c r="BH258" i="5"/>
  <c r="BG258" i="5"/>
  <c r="BF258" i="5"/>
  <c r="T258" i="5"/>
  <c r="R258" i="5"/>
  <c r="P258" i="5"/>
  <c r="BI254" i="5"/>
  <c r="BH254" i="5"/>
  <c r="BG254" i="5"/>
  <c r="BF254" i="5"/>
  <c r="T254" i="5"/>
  <c r="R254" i="5"/>
  <c r="P254" i="5"/>
  <c r="BI252" i="5"/>
  <c r="BH252" i="5"/>
  <c r="BG252" i="5"/>
  <c r="BF252" i="5"/>
  <c r="T252" i="5"/>
  <c r="R252" i="5"/>
  <c r="P252" i="5"/>
  <c r="BI248" i="5"/>
  <c r="BH248" i="5"/>
  <c r="BG248" i="5"/>
  <c r="BF248" i="5"/>
  <c r="T248" i="5"/>
  <c r="R248" i="5"/>
  <c r="P248" i="5"/>
  <c r="BI243" i="5"/>
  <c r="BH243" i="5"/>
  <c r="BG243" i="5"/>
  <c r="BF243" i="5"/>
  <c r="T243" i="5"/>
  <c r="R243" i="5"/>
  <c r="P243" i="5"/>
  <c r="BI241" i="5"/>
  <c r="BH241" i="5"/>
  <c r="BG241" i="5"/>
  <c r="BF241" i="5"/>
  <c r="T241" i="5"/>
  <c r="R241" i="5"/>
  <c r="P241" i="5"/>
  <c r="BI239" i="5"/>
  <c r="BH239" i="5"/>
  <c r="BG239" i="5"/>
  <c r="BF239" i="5"/>
  <c r="T239" i="5"/>
  <c r="R239" i="5"/>
  <c r="P239" i="5"/>
  <c r="BI234" i="5"/>
  <c r="BH234" i="5"/>
  <c r="BG234" i="5"/>
  <c r="BF234" i="5"/>
  <c r="T234" i="5"/>
  <c r="R234" i="5"/>
  <c r="P234" i="5"/>
  <c r="BI231" i="5"/>
  <c r="BH231" i="5"/>
  <c r="BG231" i="5"/>
  <c r="BF231" i="5"/>
  <c r="T231" i="5"/>
  <c r="R231" i="5"/>
  <c r="P231" i="5"/>
  <c r="BI229" i="5"/>
  <c r="BH229" i="5"/>
  <c r="BG229" i="5"/>
  <c r="BF229" i="5"/>
  <c r="T229" i="5"/>
  <c r="R229" i="5"/>
  <c r="P229" i="5"/>
  <c r="BI226" i="5"/>
  <c r="BH226" i="5"/>
  <c r="BG226" i="5"/>
  <c r="BF226" i="5"/>
  <c r="T226" i="5"/>
  <c r="R226" i="5"/>
  <c r="P226" i="5"/>
  <c r="BI225" i="5"/>
  <c r="BH225" i="5"/>
  <c r="BG225" i="5"/>
  <c r="BF225" i="5"/>
  <c r="T225" i="5"/>
  <c r="R225" i="5"/>
  <c r="P225" i="5"/>
  <c r="BI219" i="5"/>
  <c r="BH219" i="5"/>
  <c r="BG219" i="5"/>
  <c r="BF219" i="5"/>
  <c r="T219" i="5"/>
  <c r="R219" i="5"/>
  <c r="P219" i="5"/>
  <c r="BI213" i="5"/>
  <c r="BH213" i="5"/>
  <c r="BG213" i="5"/>
  <c r="BF213" i="5"/>
  <c r="T213" i="5"/>
  <c r="R213" i="5"/>
  <c r="P213" i="5"/>
  <c r="BI210" i="5"/>
  <c r="BH210" i="5"/>
  <c r="BG210" i="5"/>
  <c r="BF210" i="5"/>
  <c r="T210" i="5"/>
  <c r="R210" i="5"/>
  <c r="P210" i="5"/>
  <c r="BI208" i="5"/>
  <c r="BH208" i="5"/>
  <c r="BG208" i="5"/>
  <c r="BF208" i="5"/>
  <c r="T208" i="5"/>
  <c r="R208" i="5"/>
  <c r="P208" i="5"/>
  <c r="BI206" i="5"/>
  <c r="BH206" i="5"/>
  <c r="BG206" i="5"/>
  <c r="BF206" i="5"/>
  <c r="T206" i="5"/>
  <c r="R206" i="5"/>
  <c r="P206" i="5"/>
  <c r="BI204" i="5"/>
  <c r="BH204" i="5"/>
  <c r="BG204" i="5"/>
  <c r="BF204" i="5"/>
  <c r="T204" i="5"/>
  <c r="R204" i="5"/>
  <c r="P204" i="5"/>
  <c r="BI202" i="5"/>
  <c r="BH202" i="5"/>
  <c r="BG202" i="5"/>
  <c r="BF202" i="5"/>
  <c r="T202" i="5"/>
  <c r="R202" i="5"/>
  <c r="P202" i="5"/>
  <c r="BI200" i="5"/>
  <c r="BH200" i="5"/>
  <c r="BG200" i="5"/>
  <c r="BF200" i="5"/>
  <c r="T200" i="5"/>
  <c r="R200" i="5"/>
  <c r="P200"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90" i="5"/>
  <c r="BH190" i="5"/>
  <c r="BG190" i="5"/>
  <c r="BF190" i="5"/>
  <c r="T190" i="5"/>
  <c r="R190" i="5"/>
  <c r="P190" i="5"/>
  <c r="BI188" i="5"/>
  <c r="BH188" i="5"/>
  <c r="BG188" i="5"/>
  <c r="BF188" i="5"/>
  <c r="T188" i="5"/>
  <c r="R188" i="5"/>
  <c r="P188" i="5"/>
  <c r="BI185" i="5"/>
  <c r="BH185" i="5"/>
  <c r="BG185" i="5"/>
  <c r="BF185" i="5"/>
  <c r="T185" i="5"/>
  <c r="R185" i="5"/>
  <c r="P185" i="5"/>
  <c r="BI183" i="5"/>
  <c r="BH183" i="5"/>
  <c r="BG183" i="5"/>
  <c r="BF183" i="5"/>
  <c r="T183" i="5"/>
  <c r="R183" i="5"/>
  <c r="P183" i="5"/>
  <c r="BI181" i="5"/>
  <c r="BH181" i="5"/>
  <c r="BG181" i="5"/>
  <c r="BF181" i="5"/>
  <c r="T181" i="5"/>
  <c r="R181" i="5"/>
  <c r="P181" i="5"/>
  <c r="BI179" i="5"/>
  <c r="BH179" i="5"/>
  <c r="BG179" i="5"/>
  <c r="BF179" i="5"/>
  <c r="T179" i="5"/>
  <c r="R179" i="5"/>
  <c r="P179" i="5"/>
  <c r="BI173" i="5"/>
  <c r="BH173" i="5"/>
  <c r="BG173" i="5"/>
  <c r="BF173" i="5"/>
  <c r="T173" i="5"/>
  <c r="R173" i="5"/>
  <c r="P173" i="5"/>
  <c r="BI169" i="5"/>
  <c r="BH169" i="5"/>
  <c r="BG169" i="5"/>
  <c r="BF169" i="5"/>
  <c r="T169" i="5"/>
  <c r="R169" i="5"/>
  <c r="P169" i="5"/>
  <c r="BI165" i="5"/>
  <c r="BH165" i="5"/>
  <c r="BG165" i="5"/>
  <c r="BF165" i="5"/>
  <c r="T165" i="5"/>
  <c r="R165" i="5"/>
  <c r="P165" i="5"/>
  <c r="BI160" i="5"/>
  <c r="BH160" i="5"/>
  <c r="BG160" i="5"/>
  <c r="BF160" i="5"/>
  <c r="T160" i="5"/>
  <c r="R160" i="5"/>
  <c r="P160" i="5"/>
  <c r="BI158" i="5"/>
  <c r="BH158" i="5"/>
  <c r="BG158" i="5"/>
  <c r="BF158" i="5"/>
  <c r="T158" i="5"/>
  <c r="R158" i="5"/>
  <c r="P158" i="5"/>
  <c r="BI156" i="5"/>
  <c r="BH156" i="5"/>
  <c r="BG156" i="5"/>
  <c r="BF156" i="5"/>
  <c r="T156" i="5"/>
  <c r="R156" i="5"/>
  <c r="P156" i="5"/>
  <c r="BI154" i="5"/>
  <c r="BH154" i="5"/>
  <c r="BG154" i="5"/>
  <c r="BF154" i="5"/>
  <c r="T154" i="5"/>
  <c r="R154" i="5"/>
  <c r="P154" i="5"/>
  <c r="BI151" i="5"/>
  <c r="BH151" i="5"/>
  <c r="BG151" i="5"/>
  <c r="BF151" i="5"/>
  <c r="T151" i="5"/>
  <c r="R151" i="5"/>
  <c r="P151" i="5"/>
  <c r="BI148" i="5"/>
  <c r="BH148" i="5"/>
  <c r="BG148" i="5"/>
  <c r="BF148" i="5"/>
  <c r="T148" i="5"/>
  <c r="R148" i="5"/>
  <c r="P148" i="5"/>
  <c r="BI146" i="5"/>
  <c r="BH146" i="5"/>
  <c r="BG146" i="5"/>
  <c r="BF146" i="5"/>
  <c r="T146" i="5"/>
  <c r="R146" i="5"/>
  <c r="P146" i="5"/>
  <c r="BI145" i="5"/>
  <c r="BH145" i="5"/>
  <c r="BG145" i="5"/>
  <c r="BF145" i="5"/>
  <c r="T145" i="5"/>
  <c r="R145" i="5"/>
  <c r="P145" i="5"/>
  <c r="BI144" i="5"/>
  <c r="BH144" i="5"/>
  <c r="BG144" i="5"/>
  <c r="BF144" i="5"/>
  <c r="T144" i="5"/>
  <c r="R144" i="5"/>
  <c r="P144" i="5"/>
  <c r="BI142" i="5"/>
  <c r="BH142" i="5"/>
  <c r="BG142" i="5"/>
  <c r="BF142" i="5"/>
  <c r="T142" i="5"/>
  <c r="R142" i="5"/>
  <c r="P142" i="5"/>
  <c r="BI140" i="5"/>
  <c r="BH140" i="5"/>
  <c r="BG140" i="5"/>
  <c r="BF140" i="5"/>
  <c r="T140" i="5"/>
  <c r="R140" i="5"/>
  <c r="P140" i="5"/>
  <c r="BI138" i="5"/>
  <c r="BH138" i="5"/>
  <c r="BG138" i="5"/>
  <c r="BF138" i="5"/>
  <c r="T138" i="5"/>
  <c r="R138" i="5"/>
  <c r="P138" i="5"/>
  <c r="BI136" i="5"/>
  <c r="BH136" i="5"/>
  <c r="BG136" i="5"/>
  <c r="BF136" i="5"/>
  <c r="T136" i="5"/>
  <c r="R136" i="5"/>
  <c r="P136" i="5"/>
  <c r="BI132" i="5"/>
  <c r="BH132" i="5"/>
  <c r="BG132" i="5"/>
  <c r="BF132" i="5"/>
  <c r="T132" i="5"/>
  <c r="R132" i="5"/>
  <c r="P132" i="5"/>
  <c r="J126" i="5"/>
  <c r="J125" i="5"/>
  <c r="F125" i="5"/>
  <c r="F123" i="5"/>
  <c r="E121" i="5"/>
  <c r="J92" i="5"/>
  <c r="J91" i="5"/>
  <c r="F91" i="5"/>
  <c r="F89" i="5"/>
  <c r="E87" i="5"/>
  <c r="J18" i="5"/>
  <c r="E18" i="5"/>
  <c r="F92" i="5" s="1"/>
  <c r="J17" i="5"/>
  <c r="J12" i="5"/>
  <c r="J123" i="5"/>
  <c r="E7" i="5"/>
  <c r="E119" i="5"/>
  <c r="J37" i="4"/>
  <c r="J36" i="4"/>
  <c r="AY97" i="1" s="1"/>
  <c r="J35" i="4"/>
  <c r="AX97" i="1" s="1"/>
  <c r="BI159" i="4"/>
  <c r="BH159" i="4"/>
  <c r="BG159" i="4"/>
  <c r="BF159" i="4"/>
  <c r="T159" i="4"/>
  <c r="T158" i="4" s="1"/>
  <c r="R159" i="4"/>
  <c r="R158" i="4" s="1"/>
  <c r="P159" i="4"/>
  <c r="P158" i="4" s="1"/>
  <c r="BI157" i="4"/>
  <c r="BH157" i="4"/>
  <c r="BG157" i="4"/>
  <c r="BF157" i="4"/>
  <c r="T157" i="4"/>
  <c r="R157" i="4"/>
  <c r="P157" i="4"/>
  <c r="BI156" i="4"/>
  <c r="BH156" i="4"/>
  <c r="BG156" i="4"/>
  <c r="BF156" i="4"/>
  <c r="T156" i="4"/>
  <c r="R156" i="4"/>
  <c r="P156"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7" i="4"/>
  <c r="BH147" i="4"/>
  <c r="BG147" i="4"/>
  <c r="BF147" i="4"/>
  <c r="T147" i="4"/>
  <c r="R147" i="4"/>
  <c r="P147" i="4"/>
  <c r="BI145" i="4"/>
  <c r="BH145" i="4"/>
  <c r="BG145" i="4"/>
  <c r="BF145" i="4"/>
  <c r="T145" i="4"/>
  <c r="R145" i="4"/>
  <c r="P145" i="4"/>
  <c r="BI142" i="4"/>
  <c r="BH142" i="4"/>
  <c r="BG142" i="4"/>
  <c r="BF142" i="4"/>
  <c r="T142" i="4"/>
  <c r="T141" i="4"/>
  <c r="R142" i="4"/>
  <c r="R141" i="4"/>
  <c r="P142" i="4"/>
  <c r="P141" i="4"/>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0" i="4"/>
  <c r="BH130" i="4"/>
  <c r="BG130" i="4"/>
  <c r="BF130" i="4"/>
  <c r="T130" i="4"/>
  <c r="R130" i="4"/>
  <c r="P130" i="4"/>
  <c r="BI127" i="4"/>
  <c r="BH127" i="4"/>
  <c r="BG127" i="4"/>
  <c r="BF127" i="4"/>
  <c r="T127" i="4"/>
  <c r="R127" i="4"/>
  <c r="P127" i="4"/>
  <c r="BI125" i="4"/>
  <c r="BH125" i="4"/>
  <c r="BG125" i="4"/>
  <c r="BF125" i="4"/>
  <c r="T125" i="4"/>
  <c r="R125" i="4"/>
  <c r="P125" i="4"/>
  <c r="J119" i="4"/>
  <c r="J118" i="4"/>
  <c r="F118" i="4"/>
  <c r="F116" i="4"/>
  <c r="E114" i="4"/>
  <c r="J92" i="4"/>
  <c r="J91" i="4"/>
  <c r="F91" i="4"/>
  <c r="F89" i="4"/>
  <c r="E87" i="4"/>
  <c r="J18" i="4"/>
  <c r="E18" i="4"/>
  <c r="F92" i="4"/>
  <c r="J17" i="4"/>
  <c r="J12" i="4"/>
  <c r="J116" i="4"/>
  <c r="E7" i="4"/>
  <c r="E85" i="4" s="1"/>
  <c r="J37" i="3"/>
  <c r="J36" i="3"/>
  <c r="AY96" i="1"/>
  <c r="J35" i="3"/>
  <c r="AX96" i="1"/>
  <c r="BI523" i="3"/>
  <c r="BH523" i="3"/>
  <c r="BG523" i="3"/>
  <c r="BF523" i="3"/>
  <c r="T523" i="3"/>
  <c r="R523" i="3"/>
  <c r="P523" i="3"/>
  <c r="BI522" i="3"/>
  <c r="BH522" i="3"/>
  <c r="BG522" i="3"/>
  <c r="BF522" i="3"/>
  <c r="T522" i="3"/>
  <c r="R522" i="3"/>
  <c r="P522" i="3"/>
  <c r="BI521" i="3"/>
  <c r="BH521" i="3"/>
  <c r="BG521" i="3"/>
  <c r="BF521" i="3"/>
  <c r="T521" i="3"/>
  <c r="R521" i="3"/>
  <c r="P521" i="3"/>
  <c r="BI520" i="3"/>
  <c r="BH520" i="3"/>
  <c r="BG520" i="3"/>
  <c r="BF520" i="3"/>
  <c r="T520" i="3"/>
  <c r="R520" i="3"/>
  <c r="P520" i="3"/>
  <c r="BI518" i="3"/>
  <c r="BH518" i="3"/>
  <c r="BG518" i="3"/>
  <c r="BF518" i="3"/>
  <c r="T518" i="3"/>
  <c r="R518" i="3"/>
  <c r="P518" i="3"/>
  <c r="BI517" i="3"/>
  <c r="BH517" i="3"/>
  <c r="BG517" i="3"/>
  <c r="BF517" i="3"/>
  <c r="T517" i="3"/>
  <c r="R517" i="3"/>
  <c r="P517" i="3"/>
  <c r="BI516" i="3"/>
  <c r="BH516" i="3"/>
  <c r="BG516" i="3"/>
  <c r="BF516" i="3"/>
  <c r="T516" i="3"/>
  <c r="R516" i="3"/>
  <c r="P516" i="3"/>
  <c r="BI514" i="3"/>
  <c r="BH514" i="3"/>
  <c r="BG514" i="3"/>
  <c r="BF514" i="3"/>
  <c r="T514" i="3"/>
  <c r="R514" i="3"/>
  <c r="P514" i="3"/>
  <c r="BI512" i="3"/>
  <c r="BH512" i="3"/>
  <c r="BG512" i="3"/>
  <c r="BF512" i="3"/>
  <c r="T512" i="3"/>
  <c r="R512" i="3"/>
  <c r="P512" i="3"/>
  <c r="BI508" i="3"/>
  <c r="BH508" i="3"/>
  <c r="BG508" i="3"/>
  <c r="BF508" i="3"/>
  <c r="T508" i="3"/>
  <c r="R508" i="3"/>
  <c r="P508" i="3"/>
  <c r="BI506" i="3"/>
  <c r="BH506" i="3"/>
  <c r="BG506" i="3"/>
  <c r="BF506" i="3"/>
  <c r="T506" i="3"/>
  <c r="R506" i="3"/>
  <c r="P506" i="3"/>
  <c r="BI503" i="3"/>
  <c r="BH503" i="3"/>
  <c r="BG503" i="3"/>
  <c r="BF503" i="3"/>
  <c r="T503" i="3"/>
  <c r="R503" i="3"/>
  <c r="P503" i="3"/>
  <c r="BI501" i="3"/>
  <c r="BH501" i="3"/>
  <c r="BG501" i="3"/>
  <c r="BF501" i="3"/>
  <c r="T501" i="3"/>
  <c r="R501" i="3"/>
  <c r="P501" i="3"/>
  <c r="BI498" i="3"/>
  <c r="BH498" i="3"/>
  <c r="BG498" i="3"/>
  <c r="BF498" i="3"/>
  <c r="T498" i="3"/>
  <c r="R498" i="3"/>
  <c r="P498" i="3"/>
  <c r="BI496" i="3"/>
  <c r="BH496" i="3"/>
  <c r="BG496" i="3"/>
  <c r="BF496" i="3"/>
  <c r="T496" i="3"/>
  <c r="R496" i="3"/>
  <c r="P496" i="3"/>
  <c r="BI493" i="3"/>
  <c r="BH493" i="3"/>
  <c r="BG493" i="3"/>
  <c r="BF493" i="3"/>
  <c r="T493" i="3"/>
  <c r="R493" i="3"/>
  <c r="P493" i="3"/>
  <c r="BI491" i="3"/>
  <c r="BH491" i="3"/>
  <c r="BG491" i="3"/>
  <c r="BF491" i="3"/>
  <c r="T491" i="3"/>
  <c r="R491" i="3"/>
  <c r="P491" i="3"/>
  <c r="BI487" i="3"/>
  <c r="BH487" i="3"/>
  <c r="BG487" i="3"/>
  <c r="BF487" i="3"/>
  <c r="T487" i="3"/>
  <c r="R487" i="3"/>
  <c r="P487" i="3"/>
  <c r="BI482" i="3"/>
  <c r="BH482" i="3"/>
  <c r="BG482" i="3"/>
  <c r="BF482" i="3"/>
  <c r="T482" i="3"/>
  <c r="R482" i="3"/>
  <c r="P482" i="3"/>
  <c r="BI480" i="3"/>
  <c r="BH480" i="3"/>
  <c r="BG480" i="3"/>
  <c r="BF480" i="3"/>
  <c r="T480" i="3"/>
  <c r="R480" i="3"/>
  <c r="P480" i="3"/>
  <c r="BI478" i="3"/>
  <c r="BH478" i="3"/>
  <c r="BG478" i="3"/>
  <c r="BF478" i="3"/>
  <c r="T478" i="3"/>
  <c r="R478" i="3"/>
  <c r="P478" i="3"/>
  <c r="BI476" i="3"/>
  <c r="BH476" i="3"/>
  <c r="BG476" i="3"/>
  <c r="BF476" i="3"/>
  <c r="T476" i="3"/>
  <c r="R476" i="3"/>
  <c r="P476" i="3"/>
  <c r="BI474" i="3"/>
  <c r="BH474" i="3"/>
  <c r="BG474" i="3"/>
  <c r="BF474" i="3"/>
  <c r="T474" i="3"/>
  <c r="R474" i="3"/>
  <c r="P474" i="3"/>
  <c r="BI471" i="3"/>
  <c r="BH471" i="3"/>
  <c r="BG471" i="3"/>
  <c r="BF471" i="3"/>
  <c r="T471" i="3"/>
  <c r="R471" i="3"/>
  <c r="P471" i="3"/>
  <c r="BI469" i="3"/>
  <c r="BH469" i="3"/>
  <c r="BG469" i="3"/>
  <c r="BF469" i="3"/>
  <c r="T469" i="3"/>
  <c r="R469" i="3"/>
  <c r="P469" i="3"/>
  <c r="BI462" i="3"/>
  <c r="BH462" i="3"/>
  <c r="BG462" i="3"/>
  <c r="BF462" i="3"/>
  <c r="T462" i="3"/>
  <c r="R462" i="3"/>
  <c r="P462" i="3"/>
  <c r="BI460" i="3"/>
  <c r="BH460" i="3"/>
  <c r="BG460" i="3"/>
  <c r="BF460" i="3"/>
  <c r="T460" i="3"/>
  <c r="R460" i="3"/>
  <c r="P460" i="3"/>
  <c r="BI458" i="3"/>
  <c r="BH458" i="3"/>
  <c r="BG458" i="3"/>
  <c r="BF458" i="3"/>
  <c r="T458" i="3"/>
  <c r="R458" i="3"/>
  <c r="P458" i="3"/>
  <c r="BI455" i="3"/>
  <c r="BH455" i="3"/>
  <c r="BG455" i="3"/>
  <c r="BF455" i="3"/>
  <c r="T455" i="3"/>
  <c r="R455" i="3"/>
  <c r="P455" i="3"/>
  <c r="BI452" i="3"/>
  <c r="BH452" i="3"/>
  <c r="BG452" i="3"/>
  <c r="BF452" i="3"/>
  <c r="T452" i="3"/>
  <c r="R452" i="3"/>
  <c r="P452" i="3"/>
  <c r="BI450" i="3"/>
  <c r="BH450" i="3"/>
  <c r="BG450" i="3"/>
  <c r="BF450" i="3"/>
  <c r="T450" i="3"/>
  <c r="R450" i="3"/>
  <c r="P450" i="3"/>
  <c r="BI446" i="3"/>
  <c r="BH446" i="3"/>
  <c r="BG446" i="3"/>
  <c r="BF446" i="3"/>
  <c r="T446" i="3"/>
  <c r="R446" i="3"/>
  <c r="P446" i="3"/>
  <c r="BI441" i="3"/>
  <c r="BH441" i="3"/>
  <c r="BG441" i="3"/>
  <c r="BF441" i="3"/>
  <c r="T441" i="3"/>
  <c r="R441" i="3"/>
  <c r="P441" i="3"/>
  <c r="BI439" i="3"/>
  <c r="BH439" i="3"/>
  <c r="BG439" i="3"/>
  <c r="BF439" i="3"/>
  <c r="T439" i="3"/>
  <c r="R439" i="3"/>
  <c r="P439" i="3"/>
  <c r="BI435" i="3"/>
  <c r="BH435" i="3"/>
  <c r="BG435" i="3"/>
  <c r="BF435" i="3"/>
  <c r="T435" i="3"/>
  <c r="R435" i="3"/>
  <c r="P435" i="3"/>
  <c r="BI433" i="3"/>
  <c r="BH433" i="3"/>
  <c r="BG433" i="3"/>
  <c r="BF433" i="3"/>
  <c r="T433" i="3"/>
  <c r="R433" i="3"/>
  <c r="P433" i="3"/>
  <c r="BI429" i="3"/>
  <c r="BH429" i="3"/>
  <c r="BG429" i="3"/>
  <c r="BF429" i="3"/>
  <c r="T429" i="3"/>
  <c r="R429" i="3"/>
  <c r="P429" i="3"/>
  <c r="BI425" i="3"/>
  <c r="BH425" i="3"/>
  <c r="BG425" i="3"/>
  <c r="BF425" i="3"/>
  <c r="T425" i="3"/>
  <c r="R425" i="3"/>
  <c r="P425" i="3"/>
  <c r="BI421" i="3"/>
  <c r="BH421" i="3"/>
  <c r="BG421" i="3"/>
  <c r="BF421" i="3"/>
  <c r="T421" i="3"/>
  <c r="R421" i="3"/>
  <c r="P421" i="3"/>
  <c r="BI413" i="3"/>
  <c r="BH413" i="3"/>
  <c r="BG413" i="3"/>
  <c r="BF413" i="3"/>
  <c r="T413" i="3"/>
  <c r="R413" i="3"/>
  <c r="P413" i="3"/>
  <c r="BI411" i="3"/>
  <c r="BH411" i="3"/>
  <c r="BG411" i="3"/>
  <c r="BF411" i="3"/>
  <c r="T411" i="3"/>
  <c r="R411" i="3"/>
  <c r="P411" i="3"/>
  <c r="BI403" i="3"/>
  <c r="BH403" i="3"/>
  <c r="BG403" i="3"/>
  <c r="BF403" i="3"/>
  <c r="T403" i="3"/>
  <c r="R403" i="3"/>
  <c r="P403" i="3"/>
  <c r="BI401" i="3"/>
  <c r="BH401" i="3"/>
  <c r="BG401" i="3"/>
  <c r="BF401" i="3"/>
  <c r="T401" i="3"/>
  <c r="R401" i="3"/>
  <c r="P401" i="3"/>
  <c r="BI399" i="3"/>
  <c r="BH399" i="3"/>
  <c r="BG399" i="3"/>
  <c r="BF399" i="3"/>
  <c r="T399" i="3"/>
  <c r="R399" i="3"/>
  <c r="P399" i="3"/>
  <c r="BI397" i="3"/>
  <c r="BH397" i="3"/>
  <c r="BG397" i="3"/>
  <c r="BF397" i="3"/>
  <c r="T397" i="3"/>
  <c r="R397" i="3"/>
  <c r="P397" i="3"/>
  <c r="BI395" i="3"/>
  <c r="BH395" i="3"/>
  <c r="BG395" i="3"/>
  <c r="BF395" i="3"/>
  <c r="T395" i="3"/>
  <c r="R395" i="3"/>
  <c r="P395" i="3"/>
  <c r="BI392" i="3"/>
  <c r="BH392" i="3"/>
  <c r="BG392" i="3"/>
  <c r="BF392" i="3"/>
  <c r="T392" i="3"/>
  <c r="R392" i="3"/>
  <c r="P392" i="3"/>
  <c r="BI391" i="3"/>
  <c r="BH391" i="3"/>
  <c r="BG391" i="3"/>
  <c r="BF391" i="3"/>
  <c r="T391" i="3"/>
  <c r="R391" i="3"/>
  <c r="P391" i="3"/>
  <c r="BI390" i="3"/>
  <c r="BH390" i="3"/>
  <c r="BG390" i="3"/>
  <c r="BF390" i="3"/>
  <c r="T390" i="3"/>
  <c r="R390" i="3"/>
  <c r="P390" i="3"/>
  <c r="BI389" i="3"/>
  <c r="BH389" i="3"/>
  <c r="BG389" i="3"/>
  <c r="BF389" i="3"/>
  <c r="T389" i="3"/>
  <c r="R389" i="3"/>
  <c r="P389" i="3"/>
  <c r="BI388" i="3"/>
  <c r="BH388" i="3"/>
  <c r="BG388" i="3"/>
  <c r="BF388" i="3"/>
  <c r="T388" i="3"/>
  <c r="R388" i="3"/>
  <c r="P388" i="3"/>
  <c r="BI387" i="3"/>
  <c r="BH387" i="3"/>
  <c r="BG387" i="3"/>
  <c r="BF387" i="3"/>
  <c r="T387" i="3"/>
  <c r="R387" i="3"/>
  <c r="P387" i="3"/>
  <c r="BI386" i="3"/>
  <c r="BH386" i="3"/>
  <c r="BG386" i="3"/>
  <c r="BF386" i="3"/>
  <c r="T386" i="3"/>
  <c r="R386" i="3"/>
  <c r="P386" i="3"/>
  <c r="BI385" i="3"/>
  <c r="BH385" i="3"/>
  <c r="BG385" i="3"/>
  <c r="BF385" i="3"/>
  <c r="T385" i="3"/>
  <c r="R385" i="3"/>
  <c r="P385" i="3"/>
  <c r="BI381" i="3"/>
  <c r="BH381" i="3"/>
  <c r="BG381" i="3"/>
  <c r="BF381" i="3"/>
  <c r="T381" i="3"/>
  <c r="R381" i="3"/>
  <c r="P381" i="3"/>
  <c r="BI380" i="3"/>
  <c r="BH380" i="3"/>
  <c r="BG380" i="3"/>
  <c r="BF380" i="3"/>
  <c r="T380" i="3"/>
  <c r="R380" i="3"/>
  <c r="P380" i="3"/>
  <c r="BI379" i="3"/>
  <c r="BH379" i="3"/>
  <c r="BG379" i="3"/>
  <c r="BF379" i="3"/>
  <c r="T379" i="3"/>
  <c r="R379" i="3"/>
  <c r="P379" i="3"/>
  <c r="BI378" i="3"/>
  <c r="BH378" i="3"/>
  <c r="BG378" i="3"/>
  <c r="BF378" i="3"/>
  <c r="T378" i="3"/>
  <c r="R378" i="3"/>
  <c r="P378" i="3"/>
  <c r="BI376" i="3"/>
  <c r="BH376" i="3"/>
  <c r="BG376" i="3"/>
  <c r="BF376" i="3"/>
  <c r="T376" i="3"/>
  <c r="R376" i="3"/>
  <c r="P376" i="3"/>
  <c r="BI372" i="3"/>
  <c r="BH372" i="3"/>
  <c r="BG372" i="3"/>
  <c r="BF372" i="3"/>
  <c r="T372" i="3"/>
  <c r="R372" i="3"/>
  <c r="P372" i="3"/>
  <c r="BI370" i="3"/>
  <c r="BH370" i="3"/>
  <c r="BG370" i="3"/>
  <c r="BF370" i="3"/>
  <c r="T370" i="3"/>
  <c r="R370" i="3"/>
  <c r="P370" i="3"/>
  <c r="BI366" i="3"/>
  <c r="BH366" i="3"/>
  <c r="BG366" i="3"/>
  <c r="BF366" i="3"/>
  <c r="T366" i="3"/>
  <c r="R366" i="3"/>
  <c r="P366" i="3"/>
  <c r="BI364" i="3"/>
  <c r="BH364" i="3"/>
  <c r="BG364" i="3"/>
  <c r="BF364" i="3"/>
  <c r="T364" i="3"/>
  <c r="R364" i="3"/>
  <c r="P364" i="3"/>
  <c r="BI362" i="3"/>
  <c r="BH362" i="3"/>
  <c r="BG362" i="3"/>
  <c r="BF362" i="3"/>
  <c r="T362" i="3"/>
  <c r="R362" i="3"/>
  <c r="P362" i="3"/>
  <c r="BI360" i="3"/>
  <c r="BH360" i="3"/>
  <c r="BG360" i="3"/>
  <c r="BF360" i="3"/>
  <c r="T360" i="3"/>
  <c r="R360" i="3"/>
  <c r="P360" i="3"/>
  <c r="BI359" i="3"/>
  <c r="BH359" i="3"/>
  <c r="BG359" i="3"/>
  <c r="BF359" i="3"/>
  <c r="T359" i="3"/>
  <c r="R359" i="3"/>
  <c r="P359" i="3"/>
  <c r="BI355" i="3"/>
  <c r="BH355" i="3"/>
  <c r="BG355" i="3"/>
  <c r="BF355" i="3"/>
  <c r="T355" i="3"/>
  <c r="R355" i="3"/>
  <c r="P355" i="3"/>
  <c r="BI353" i="3"/>
  <c r="BH353" i="3"/>
  <c r="BG353" i="3"/>
  <c r="BF353" i="3"/>
  <c r="T353" i="3"/>
  <c r="R353" i="3"/>
  <c r="P353" i="3"/>
  <c r="BI351" i="3"/>
  <c r="BH351" i="3"/>
  <c r="BG351" i="3"/>
  <c r="BF351" i="3"/>
  <c r="T351" i="3"/>
  <c r="R351" i="3"/>
  <c r="P351" i="3"/>
  <c r="BI347" i="3"/>
  <c r="BH347" i="3"/>
  <c r="BG347" i="3"/>
  <c r="BF347" i="3"/>
  <c r="T347" i="3"/>
  <c r="R347" i="3"/>
  <c r="P347" i="3"/>
  <c r="BI341" i="3"/>
  <c r="BH341" i="3"/>
  <c r="BG341" i="3"/>
  <c r="BF341" i="3"/>
  <c r="T341" i="3"/>
  <c r="R341" i="3"/>
  <c r="P341" i="3"/>
  <c r="BI339" i="3"/>
  <c r="BH339" i="3"/>
  <c r="BG339" i="3"/>
  <c r="BF339" i="3"/>
  <c r="T339" i="3"/>
  <c r="R339" i="3"/>
  <c r="P339" i="3"/>
  <c r="BI333" i="3"/>
  <c r="BH333" i="3"/>
  <c r="BG333" i="3"/>
  <c r="BF333" i="3"/>
  <c r="T333" i="3"/>
  <c r="R333" i="3"/>
  <c r="P333" i="3"/>
  <c r="BI331" i="3"/>
  <c r="BH331" i="3"/>
  <c r="BG331" i="3"/>
  <c r="BF331" i="3"/>
  <c r="T331" i="3"/>
  <c r="R331" i="3"/>
  <c r="P331" i="3"/>
  <c r="BI326" i="3"/>
  <c r="BH326" i="3"/>
  <c r="BG326" i="3"/>
  <c r="BF326" i="3"/>
  <c r="T326" i="3"/>
  <c r="R326" i="3"/>
  <c r="P326" i="3"/>
  <c r="BI324" i="3"/>
  <c r="BH324" i="3"/>
  <c r="BG324" i="3"/>
  <c r="BF324" i="3"/>
  <c r="T324" i="3"/>
  <c r="R324" i="3"/>
  <c r="P324" i="3"/>
  <c r="BI318" i="3"/>
  <c r="BH318" i="3"/>
  <c r="BG318" i="3"/>
  <c r="BF318" i="3"/>
  <c r="T318" i="3"/>
  <c r="R318" i="3"/>
  <c r="P318" i="3"/>
  <c r="BI316" i="3"/>
  <c r="BH316" i="3"/>
  <c r="BG316" i="3"/>
  <c r="BF316" i="3"/>
  <c r="T316" i="3"/>
  <c r="R316" i="3"/>
  <c r="P316"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297" i="3"/>
  <c r="BH297" i="3"/>
  <c r="BG297" i="3"/>
  <c r="BF297" i="3"/>
  <c r="T297" i="3"/>
  <c r="R297" i="3"/>
  <c r="P297" i="3"/>
  <c r="BI290" i="3"/>
  <c r="BH290" i="3"/>
  <c r="BG290" i="3"/>
  <c r="BF290" i="3"/>
  <c r="T290" i="3"/>
  <c r="R290" i="3"/>
  <c r="P290" i="3"/>
  <c r="BI287" i="3"/>
  <c r="BH287" i="3"/>
  <c r="BG287" i="3"/>
  <c r="BF287" i="3"/>
  <c r="T287" i="3"/>
  <c r="R287" i="3"/>
  <c r="P287" i="3"/>
  <c r="BI282" i="3"/>
  <c r="BH282" i="3"/>
  <c r="BG282" i="3"/>
  <c r="BF282" i="3"/>
  <c r="T282" i="3"/>
  <c r="R282" i="3"/>
  <c r="P282" i="3"/>
  <c r="BI278" i="3"/>
  <c r="BH278" i="3"/>
  <c r="BG278" i="3"/>
  <c r="BF278" i="3"/>
  <c r="T278" i="3"/>
  <c r="R278" i="3"/>
  <c r="P278" i="3"/>
  <c r="BI276" i="3"/>
  <c r="BH276" i="3"/>
  <c r="BG276" i="3"/>
  <c r="BF276" i="3"/>
  <c r="T276" i="3"/>
  <c r="R276" i="3"/>
  <c r="P276" i="3"/>
  <c r="BI272" i="3"/>
  <c r="BH272" i="3"/>
  <c r="BG272" i="3"/>
  <c r="BF272" i="3"/>
  <c r="T272" i="3"/>
  <c r="R272" i="3"/>
  <c r="P272" i="3"/>
  <c r="BI270" i="3"/>
  <c r="BH270" i="3"/>
  <c r="BG270" i="3"/>
  <c r="BF270" i="3"/>
  <c r="T270" i="3"/>
  <c r="R270" i="3"/>
  <c r="P270" i="3"/>
  <c r="BI268" i="3"/>
  <c r="BH268" i="3"/>
  <c r="BG268" i="3"/>
  <c r="BF268" i="3"/>
  <c r="T268" i="3"/>
  <c r="R268" i="3"/>
  <c r="P268" i="3"/>
  <c r="BI266" i="3"/>
  <c r="BH266" i="3"/>
  <c r="BG266" i="3"/>
  <c r="BF266" i="3"/>
  <c r="T266" i="3"/>
  <c r="R266" i="3"/>
  <c r="P266" i="3"/>
  <c r="BI264" i="3"/>
  <c r="BH264" i="3"/>
  <c r="BG264" i="3"/>
  <c r="BF264" i="3"/>
  <c r="T264" i="3"/>
  <c r="R264" i="3"/>
  <c r="P264" i="3"/>
  <c r="BI259" i="3"/>
  <c r="BH259" i="3"/>
  <c r="BG259" i="3"/>
  <c r="BF259" i="3"/>
  <c r="T259" i="3"/>
  <c r="R259" i="3"/>
  <c r="P259" i="3"/>
  <c r="BI257" i="3"/>
  <c r="BH257" i="3"/>
  <c r="BG257" i="3"/>
  <c r="BF257" i="3"/>
  <c r="T257" i="3"/>
  <c r="R257" i="3"/>
  <c r="P257" i="3"/>
  <c r="BI255" i="3"/>
  <c r="BH255" i="3"/>
  <c r="BG255" i="3"/>
  <c r="BF255" i="3"/>
  <c r="T255" i="3"/>
  <c r="R255" i="3"/>
  <c r="P255" i="3"/>
  <c r="BI253" i="3"/>
  <c r="BH253" i="3"/>
  <c r="BG253" i="3"/>
  <c r="BF253" i="3"/>
  <c r="T253" i="3"/>
  <c r="R253" i="3"/>
  <c r="P253" i="3"/>
  <c r="BI251" i="3"/>
  <c r="BH251" i="3"/>
  <c r="BG251" i="3"/>
  <c r="BF251" i="3"/>
  <c r="T251" i="3"/>
  <c r="R251" i="3"/>
  <c r="P251" i="3"/>
  <c r="BI249" i="3"/>
  <c r="BH249" i="3"/>
  <c r="BG249" i="3"/>
  <c r="BF249" i="3"/>
  <c r="T249" i="3"/>
  <c r="R249" i="3"/>
  <c r="P249" i="3"/>
  <c r="BI247" i="3"/>
  <c r="BH247" i="3"/>
  <c r="BG247" i="3"/>
  <c r="BF247" i="3"/>
  <c r="T247" i="3"/>
  <c r="R247" i="3"/>
  <c r="P247" i="3"/>
  <c r="BI244" i="3"/>
  <c r="BH244" i="3"/>
  <c r="BG244" i="3"/>
  <c r="BF244" i="3"/>
  <c r="T244" i="3"/>
  <c r="R244" i="3"/>
  <c r="P244" i="3"/>
  <c r="BI241" i="3"/>
  <c r="BH241" i="3"/>
  <c r="BG241" i="3"/>
  <c r="BF241" i="3"/>
  <c r="T241" i="3"/>
  <c r="R241" i="3"/>
  <c r="P241" i="3"/>
  <c r="BI239" i="3"/>
  <c r="BH239" i="3"/>
  <c r="BG239" i="3"/>
  <c r="BF239" i="3"/>
  <c r="T239" i="3"/>
  <c r="R239" i="3"/>
  <c r="P239" i="3"/>
  <c r="BI235" i="3"/>
  <c r="BH235" i="3"/>
  <c r="BG235" i="3"/>
  <c r="BF235" i="3"/>
  <c r="T235" i="3"/>
  <c r="R235" i="3"/>
  <c r="P235" i="3"/>
  <c r="BI234" i="3"/>
  <c r="BH234" i="3"/>
  <c r="BG234" i="3"/>
  <c r="BF234" i="3"/>
  <c r="T234" i="3"/>
  <c r="R234" i="3"/>
  <c r="P234" i="3"/>
  <c r="BI228" i="3"/>
  <c r="BH228" i="3"/>
  <c r="BG228" i="3"/>
  <c r="BF228" i="3"/>
  <c r="T228" i="3"/>
  <c r="R228" i="3"/>
  <c r="P228" i="3"/>
  <c r="BI226" i="3"/>
  <c r="BH226" i="3"/>
  <c r="BG226" i="3"/>
  <c r="BF226" i="3"/>
  <c r="T226" i="3"/>
  <c r="R226" i="3"/>
  <c r="P226" i="3"/>
  <c r="BI221" i="3"/>
  <c r="BH221" i="3"/>
  <c r="BG221" i="3"/>
  <c r="BF221" i="3"/>
  <c r="T221" i="3"/>
  <c r="R221" i="3"/>
  <c r="P221" i="3"/>
  <c r="BI219" i="3"/>
  <c r="BH219" i="3"/>
  <c r="BG219" i="3"/>
  <c r="BF219" i="3"/>
  <c r="T219" i="3"/>
  <c r="R219" i="3"/>
  <c r="P219" i="3"/>
  <c r="BI215" i="3"/>
  <c r="BH215" i="3"/>
  <c r="BG215" i="3"/>
  <c r="BF215" i="3"/>
  <c r="T215" i="3"/>
  <c r="R215" i="3"/>
  <c r="P215" i="3"/>
  <c r="BI213" i="3"/>
  <c r="BH213" i="3"/>
  <c r="BG213" i="3"/>
  <c r="BF213" i="3"/>
  <c r="T213" i="3"/>
  <c r="R213" i="3"/>
  <c r="P213" i="3"/>
  <c r="BI211" i="3"/>
  <c r="BH211" i="3"/>
  <c r="BG211" i="3"/>
  <c r="BF211" i="3"/>
  <c r="T211" i="3"/>
  <c r="R211" i="3"/>
  <c r="P211" i="3"/>
  <c r="BI208" i="3"/>
  <c r="BH208" i="3"/>
  <c r="BG208" i="3"/>
  <c r="BF208" i="3"/>
  <c r="T208" i="3"/>
  <c r="R208" i="3"/>
  <c r="P208" i="3"/>
  <c r="BI206" i="3"/>
  <c r="BH206" i="3"/>
  <c r="BG206" i="3"/>
  <c r="BF206" i="3"/>
  <c r="T206" i="3"/>
  <c r="R206" i="3"/>
  <c r="P206"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4" i="3"/>
  <c r="BH194" i="3"/>
  <c r="BG194" i="3"/>
  <c r="BF194" i="3"/>
  <c r="T194" i="3"/>
  <c r="R194" i="3"/>
  <c r="P194" i="3"/>
  <c r="BI192" i="3"/>
  <c r="BH192" i="3"/>
  <c r="BG192" i="3"/>
  <c r="BF192" i="3"/>
  <c r="T192" i="3"/>
  <c r="R192" i="3"/>
  <c r="P192" i="3"/>
  <c r="BI190" i="3"/>
  <c r="BH190" i="3"/>
  <c r="BG190" i="3"/>
  <c r="BF190" i="3"/>
  <c r="T190" i="3"/>
  <c r="R190" i="3"/>
  <c r="P190" i="3"/>
  <c r="BI186" i="3"/>
  <c r="BH186" i="3"/>
  <c r="BG186" i="3"/>
  <c r="BF186" i="3"/>
  <c r="T186" i="3"/>
  <c r="R186" i="3"/>
  <c r="P186" i="3"/>
  <c r="BI184" i="3"/>
  <c r="BH184" i="3"/>
  <c r="BG184" i="3"/>
  <c r="BF184" i="3"/>
  <c r="T184" i="3"/>
  <c r="R184" i="3"/>
  <c r="P184" i="3"/>
  <c r="BI174" i="3"/>
  <c r="BH174" i="3"/>
  <c r="BG174" i="3"/>
  <c r="BF174" i="3"/>
  <c r="T174" i="3"/>
  <c r="R174" i="3"/>
  <c r="P174" i="3"/>
  <c r="BI168" i="3"/>
  <c r="BH168" i="3"/>
  <c r="BG168" i="3"/>
  <c r="BF168" i="3"/>
  <c r="T168" i="3"/>
  <c r="R168" i="3"/>
  <c r="P168" i="3"/>
  <c r="BI166" i="3"/>
  <c r="BH166" i="3"/>
  <c r="BG166" i="3"/>
  <c r="BF166" i="3"/>
  <c r="T166" i="3"/>
  <c r="R166" i="3"/>
  <c r="P166" i="3"/>
  <c r="BI164" i="3"/>
  <c r="BH164" i="3"/>
  <c r="BG164" i="3"/>
  <c r="BF164" i="3"/>
  <c r="T164" i="3"/>
  <c r="R164" i="3"/>
  <c r="P164" i="3"/>
  <c r="BI159" i="3"/>
  <c r="BH159" i="3"/>
  <c r="BG159" i="3"/>
  <c r="BF159" i="3"/>
  <c r="T159" i="3"/>
  <c r="R159" i="3"/>
  <c r="P159" i="3"/>
  <c r="BI156" i="3"/>
  <c r="BH156" i="3"/>
  <c r="BG156" i="3"/>
  <c r="BF156" i="3"/>
  <c r="T156" i="3"/>
  <c r="R156" i="3"/>
  <c r="P156" i="3"/>
  <c r="BI153" i="3"/>
  <c r="BH153" i="3"/>
  <c r="BG153" i="3"/>
  <c r="BF153" i="3"/>
  <c r="T153" i="3"/>
  <c r="R153" i="3"/>
  <c r="P153" i="3"/>
  <c r="BI151" i="3"/>
  <c r="BH151" i="3"/>
  <c r="BG151" i="3"/>
  <c r="BF151" i="3"/>
  <c r="T151" i="3"/>
  <c r="R151" i="3"/>
  <c r="P151" i="3"/>
  <c r="J144" i="3"/>
  <c r="J143" i="3"/>
  <c r="F143" i="3"/>
  <c r="F141" i="3"/>
  <c r="E139" i="3"/>
  <c r="J92" i="3"/>
  <c r="J91" i="3"/>
  <c r="F91" i="3"/>
  <c r="F89" i="3"/>
  <c r="E87" i="3"/>
  <c r="J18" i="3"/>
  <c r="E18" i="3"/>
  <c r="F92" i="3"/>
  <c r="J17" i="3"/>
  <c r="J12" i="3"/>
  <c r="J141" i="3"/>
  <c r="E7" i="3"/>
  <c r="E85" i="3"/>
  <c r="J37" i="2"/>
  <c r="J36" i="2"/>
  <c r="AY95" i="1"/>
  <c r="J35" i="2"/>
  <c r="AX95" i="1" s="1"/>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59" i="2"/>
  <c r="BH159" i="2"/>
  <c r="BG159" i="2"/>
  <c r="BF159" i="2"/>
  <c r="T159" i="2"/>
  <c r="R159" i="2"/>
  <c r="P159" i="2"/>
  <c r="BI156" i="2"/>
  <c r="BH156" i="2"/>
  <c r="BG156" i="2"/>
  <c r="BF156" i="2"/>
  <c r="T156" i="2"/>
  <c r="R156" i="2"/>
  <c r="P156" i="2"/>
  <c r="BI154" i="2"/>
  <c r="BH154" i="2"/>
  <c r="BG154" i="2"/>
  <c r="BF154" i="2"/>
  <c r="T154" i="2"/>
  <c r="R154" i="2"/>
  <c r="P154" i="2"/>
  <c r="BI152" i="2"/>
  <c r="BH152" i="2"/>
  <c r="BG152" i="2"/>
  <c r="BF152" i="2"/>
  <c r="T152" i="2"/>
  <c r="R152" i="2"/>
  <c r="P152" i="2"/>
  <c r="BI149" i="2"/>
  <c r="BH149" i="2"/>
  <c r="BG149" i="2"/>
  <c r="BF149" i="2"/>
  <c r="T149" i="2"/>
  <c r="R149" i="2"/>
  <c r="P149" i="2"/>
  <c r="BI148" i="2"/>
  <c r="BH148" i="2"/>
  <c r="BG148" i="2"/>
  <c r="BF148" i="2"/>
  <c r="T148" i="2"/>
  <c r="R148" i="2"/>
  <c r="P148" i="2"/>
  <c r="BI147" i="2"/>
  <c r="BH147" i="2"/>
  <c r="BG147" i="2"/>
  <c r="BF147" i="2"/>
  <c r="T147" i="2"/>
  <c r="R147" i="2"/>
  <c r="P147" i="2"/>
  <c r="BI144" i="2"/>
  <c r="BH144" i="2"/>
  <c r="BG144" i="2"/>
  <c r="BF144" i="2"/>
  <c r="T144" i="2"/>
  <c r="R144" i="2"/>
  <c r="P144" i="2"/>
  <c r="BI143" i="2"/>
  <c r="BH143" i="2"/>
  <c r="BG143" i="2"/>
  <c r="BF143" i="2"/>
  <c r="T143" i="2"/>
  <c r="R143" i="2"/>
  <c r="P143" i="2"/>
  <c r="BI142" i="2"/>
  <c r="BH142" i="2"/>
  <c r="BG142" i="2"/>
  <c r="BF142" i="2"/>
  <c r="T142" i="2"/>
  <c r="R142" i="2"/>
  <c r="P142"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J119" i="2"/>
  <c r="J118" i="2"/>
  <c r="F118" i="2"/>
  <c r="F116" i="2"/>
  <c r="E114" i="2"/>
  <c r="J92" i="2"/>
  <c r="J91" i="2"/>
  <c r="F91" i="2"/>
  <c r="F89" i="2"/>
  <c r="E87" i="2"/>
  <c r="J18" i="2"/>
  <c r="E18" i="2"/>
  <c r="F92" i="2"/>
  <c r="J17" i="2"/>
  <c r="J12" i="2"/>
  <c r="J89" i="2"/>
  <c r="E7" i="2"/>
  <c r="E85" i="2"/>
  <c r="L90" i="1"/>
  <c r="AM90" i="1"/>
  <c r="AM89" i="1"/>
  <c r="L89" i="1"/>
  <c r="AM87" i="1"/>
  <c r="L87" i="1"/>
  <c r="L85" i="1"/>
  <c r="L84" i="1"/>
  <c r="BK368" i="5"/>
  <c r="BK357" i="5"/>
  <c r="J353" i="5"/>
  <c r="BK350" i="5"/>
  <c r="J339" i="5"/>
  <c r="J335" i="5"/>
  <c r="J317" i="5"/>
  <c r="J315" i="5"/>
  <c r="J297" i="5"/>
  <c r="BK291" i="5"/>
  <c r="BK269" i="5"/>
  <c r="J265" i="5"/>
  <c r="BK258" i="5"/>
  <c r="BK254" i="5"/>
  <c r="BK248" i="5"/>
  <c r="BK241" i="5"/>
  <c r="J231" i="5"/>
  <c r="J219" i="5"/>
  <c r="J202" i="5"/>
  <c r="J191" i="5"/>
  <c r="BK190" i="5"/>
  <c r="BK183" i="5"/>
  <c r="BK160" i="5"/>
  <c r="BK156" i="5"/>
  <c r="J148" i="5"/>
  <c r="BK144" i="5"/>
  <c r="J138" i="5"/>
  <c r="J136" i="5"/>
  <c r="J132" i="5"/>
  <c r="BK159" i="4"/>
  <c r="BK156" i="4"/>
  <c r="J151" i="4"/>
  <c r="BK130" i="4"/>
  <c r="BK127" i="4"/>
  <c r="BK521" i="3"/>
  <c r="BK517" i="3"/>
  <c r="BK512" i="3"/>
  <c r="BK508" i="3"/>
  <c r="J501" i="3"/>
  <c r="BK498" i="3"/>
  <c r="BK493" i="3"/>
  <c r="J491" i="3"/>
  <c r="J471" i="3"/>
  <c r="BK469" i="3"/>
  <c r="BK462" i="3"/>
  <c r="J460" i="3"/>
  <c r="BK452" i="3"/>
  <c r="BK450" i="3"/>
  <c r="BK433" i="3"/>
  <c r="BK429" i="3"/>
  <c r="BK413" i="3"/>
  <c r="BK399" i="3"/>
  <c r="BK397" i="3"/>
  <c r="BK395" i="3"/>
  <c r="J388" i="3"/>
  <c r="J387" i="3"/>
  <c r="J381" i="3"/>
  <c r="J379" i="3"/>
  <c r="BK378" i="3"/>
  <c r="BK360" i="3"/>
  <c r="BK351" i="3"/>
  <c r="BK341" i="3"/>
  <c r="BK339" i="3"/>
  <c r="BK333" i="3"/>
  <c r="J311" i="3"/>
  <c r="J307" i="3"/>
  <c r="J287" i="3"/>
  <c r="BK278" i="3"/>
  <c r="J268" i="3"/>
  <c r="BK266" i="3"/>
  <c r="BK264" i="3"/>
  <c r="BK259" i="3"/>
  <c r="J257" i="3"/>
  <c r="J249" i="3"/>
  <c r="BK247" i="3"/>
  <c r="BK241" i="3"/>
  <c r="BK239" i="3"/>
  <c r="J221" i="3"/>
  <c r="BK208" i="3"/>
  <c r="BK203" i="3"/>
  <c r="BK199" i="3"/>
  <c r="J190" i="3"/>
  <c r="BK186" i="3"/>
  <c r="BK168" i="3"/>
  <c r="J166" i="3"/>
  <c r="J164" i="3"/>
  <c r="BK164" i="2"/>
  <c r="J147" i="2"/>
  <c r="BK143" i="2"/>
  <c r="BK137" i="2"/>
  <c r="J133" i="2"/>
  <c r="BK130" i="2"/>
  <c r="J129" i="2"/>
  <c r="BK127" i="2"/>
  <c r="AS94" i="1"/>
  <c r="J363" i="5"/>
  <c r="J329" i="5"/>
  <c r="BK322" i="5"/>
  <c r="BK315" i="5"/>
  <c r="BK312" i="5"/>
  <c r="J294" i="5"/>
  <c r="BK289" i="5"/>
  <c r="J286" i="5"/>
  <c r="BK284" i="5"/>
  <c r="BK265" i="5"/>
  <c r="BK263" i="5"/>
  <c r="J258" i="5"/>
  <c r="BK234" i="5"/>
  <c r="BK231" i="5"/>
  <c r="J226" i="5"/>
  <c r="BK225" i="5"/>
  <c r="BK208" i="5"/>
  <c r="BK204" i="5"/>
  <c r="J200" i="5"/>
  <c r="BK191" i="5"/>
  <c r="J151" i="5"/>
  <c r="J144" i="5"/>
  <c r="BK136" i="5"/>
  <c r="BK157" i="4"/>
  <c r="J153" i="4"/>
  <c r="BK147" i="4"/>
  <c r="BK142" i="4"/>
  <c r="J139" i="4"/>
  <c r="J137" i="4"/>
  <c r="J514" i="3"/>
  <c r="BK491" i="3"/>
  <c r="J482" i="3"/>
  <c r="J478" i="3"/>
  <c r="BK474" i="3"/>
  <c r="J462" i="3"/>
  <c r="J458" i="3"/>
  <c r="J452" i="3"/>
  <c r="BK446" i="3"/>
  <c r="BK439" i="3"/>
  <c r="J421" i="3"/>
  <c r="J397" i="3"/>
  <c r="BK390" i="3"/>
  <c r="BK389" i="3"/>
  <c r="BK388" i="3"/>
  <c r="J386" i="3"/>
  <c r="BK385" i="3"/>
  <c r="BK379" i="3"/>
  <c r="J372" i="3"/>
  <c r="BK364" i="3"/>
  <c r="J362" i="3"/>
  <c r="BK359" i="3"/>
  <c r="J355" i="3"/>
  <c r="BK331" i="3"/>
  <c r="BK326" i="3"/>
  <c r="J313" i="3"/>
  <c r="BK309" i="3"/>
  <c r="BK307" i="3"/>
  <c r="J305" i="3"/>
  <c r="J282" i="3"/>
  <c r="J278" i="3"/>
  <c r="BK272" i="3"/>
  <c r="BK270" i="3"/>
  <c r="BK268" i="3"/>
  <c r="J259" i="3"/>
  <c r="BK257" i="3"/>
  <c r="J255" i="3"/>
  <c r="J253" i="3"/>
  <c r="BK234" i="3"/>
  <c r="J226" i="3"/>
  <c r="BK219" i="3"/>
  <c r="BK215" i="3"/>
  <c r="J213" i="3"/>
  <c r="J206" i="3"/>
  <c r="J201" i="3"/>
  <c r="J194" i="3"/>
  <c r="J186" i="3"/>
  <c r="BK166" i="3"/>
  <c r="BK156" i="3"/>
  <c r="BK153" i="3"/>
  <c r="J156" i="2"/>
  <c r="BK154" i="2"/>
  <c r="BK148" i="2"/>
  <c r="BK144" i="2"/>
  <c r="J142" i="2"/>
  <c r="BK134" i="2"/>
  <c r="J132" i="2"/>
  <c r="BK128" i="2"/>
  <c r="BK126" i="2"/>
  <c r="J368" i="5"/>
  <c r="BK361" i="5"/>
  <c r="BK342" i="5"/>
  <c r="BK339" i="5"/>
  <c r="BK327" i="5"/>
  <c r="BK325" i="5"/>
  <c r="J314" i="5"/>
  <c r="BK297" i="5"/>
  <c r="BK294" i="5"/>
  <c r="J292" i="5"/>
  <c r="BK282" i="5"/>
  <c r="J277" i="5"/>
  <c r="BK267" i="5"/>
  <c r="J263" i="5"/>
  <c r="BK243" i="5"/>
  <c r="J239" i="5"/>
  <c r="J206" i="5"/>
  <c r="BK200" i="5"/>
  <c r="BK195" i="5"/>
  <c r="BK193" i="5"/>
  <c r="BK185" i="5"/>
  <c r="BK179" i="5"/>
  <c r="J173" i="5"/>
  <c r="BK169" i="5"/>
  <c r="BK158" i="5"/>
  <c r="J156" i="5"/>
  <c r="BK146" i="5"/>
  <c r="BK145" i="5"/>
  <c r="J140" i="5"/>
  <c r="BK138" i="5"/>
  <c r="J159" i="4"/>
  <c r="J154" i="4"/>
  <c r="BK153" i="4"/>
  <c r="BK152" i="4"/>
  <c r="BK150" i="4"/>
  <c r="BK135" i="4"/>
  <c r="BK523" i="3"/>
  <c r="BK518" i="3"/>
  <c r="J517" i="3"/>
  <c r="J516" i="3"/>
  <c r="J512" i="3"/>
  <c r="BK506" i="3"/>
  <c r="BK501" i="3"/>
  <c r="J480" i="3"/>
  <c r="BK471" i="3"/>
  <c r="BK458" i="3"/>
  <c r="BK455" i="3"/>
  <c r="J450" i="3"/>
  <c r="BK441" i="3"/>
  <c r="BK435" i="3"/>
  <c r="J433" i="3"/>
  <c r="J429" i="3"/>
  <c r="BK403" i="3"/>
  <c r="J401" i="3"/>
  <c r="J399" i="3"/>
  <c r="BK391" i="3"/>
  <c r="J390" i="3"/>
  <c r="BK381" i="3"/>
  <c r="BK380" i="3"/>
  <c r="J376" i="3"/>
  <c r="BK372" i="3"/>
  <c r="J370" i="3"/>
  <c r="J364" i="3"/>
  <c r="BK362" i="3"/>
  <c r="J360" i="3"/>
  <c r="BK353" i="3"/>
  <c r="J333" i="3"/>
  <c r="J324" i="3"/>
  <c r="J318" i="3"/>
  <c r="J316" i="3"/>
  <c r="BK311" i="3"/>
  <c r="BK297" i="3"/>
  <c r="J290" i="3"/>
  <c r="BK282" i="3"/>
  <c r="J272" i="3"/>
  <c r="J266" i="3"/>
  <c r="J264" i="3"/>
  <c r="BK251" i="3"/>
  <c r="J239" i="3"/>
  <c r="J234" i="3"/>
  <c r="J228" i="3"/>
  <c r="BK221" i="3"/>
  <c r="J203" i="3"/>
  <c r="J199" i="3"/>
  <c r="J192" i="3"/>
  <c r="BK184" i="3"/>
  <c r="J159" i="2"/>
  <c r="J134" i="2"/>
  <c r="BK129" i="2"/>
  <c r="J127" i="2"/>
  <c r="BK366" i="5"/>
  <c r="BK363" i="5"/>
  <c r="BK353" i="5"/>
  <c r="J336" i="5"/>
  <c r="BK335" i="5"/>
  <c r="J332" i="5"/>
  <c r="BK330" i="5"/>
  <c r="J325" i="5"/>
  <c r="BK314" i="5"/>
  <c r="BK310" i="5"/>
  <c r="J295" i="5"/>
  <c r="J291" i="5"/>
  <c r="BK279" i="5"/>
  <c r="BK273" i="5"/>
  <c r="J269" i="5"/>
  <c r="J261" i="5"/>
  <c r="BK239" i="5"/>
  <c r="J234" i="5"/>
  <c r="J229" i="5"/>
  <c r="J213" i="5"/>
  <c r="BK206" i="5"/>
  <c r="J193" i="5"/>
  <c r="J190" i="5"/>
  <c r="BK188" i="5"/>
  <c r="J183" i="5"/>
  <c r="J179" i="5"/>
  <c r="J169" i="5"/>
  <c r="J165" i="5"/>
  <c r="J146" i="5"/>
  <c r="BK151" i="4"/>
  <c r="J150" i="4"/>
  <c r="J147" i="4"/>
  <c r="J130" i="4"/>
  <c r="BK125" i="4"/>
  <c r="J522" i="3"/>
  <c r="J521" i="3"/>
  <c r="J251" i="3"/>
  <c r="BK244" i="3"/>
  <c r="J241" i="3"/>
  <c r="J235" i="3"/>
  <c r="J219" i="3"/>
  <c r="BK211" i="3"/>
  <c r="J197" i="3"/>
  <c r="BK192" i="3"/>
  <c r="BK174" i="3"/>
  <c r="BK159" i="3"/>
  <c r="J168" i="2"/>
  <c r="J162" i="2"/>
  <c r="BK156" i="2"/>
  <c r="BK149" i="2"/>
  <c r="BK142" i="2"/>
  <c r="BK139" i="2"/>
  <c r="BK132" i="2"/>
  <c r="J131" i="2"/>
  <c r="J125" i="2"/>
  <c r="J359" i="5"/>
  <c r="J357" i="5"/>
  <c r="J342" i="5"/>
  <c r="BK336" i="5"/>
  <c r="J330" i="5"/>
  <c r="BK317" i="5"/>
  <c r="J312" i="5"/>
  <c r="BK308" i="5"/>
  <c r="BK295" i="5"/>
  <c r="J289" i="5"/>
  <c r="J284" i="5"/>
  <c r="BK277" i="5"/>
  <c r="J254" i="5"/>
  <c r="J241" i="5"/>
  <c r="BK226" i="5"/>
  <c r="J225" i="5"/>
  <c r="BK210" i="5"/>
  <c r="J208" i="5"/>
  <c r="BK202" i="5"/>
  <c r="BK197" i="5"/>
  <c r="J188" i="5"/>
  <c r="BK165" i="5"/>
  <c r="J160" i="5"/>
  <c r="J154" i="5"/>
  <c r="BK151" i="5"/>
  <c r="BK148" i="5"/>
  <c r="BK142" i="5"/>
  <c r="BK140" i="5"/>
  <c r="BK132" i="5"/>
  <c r="J145" i="4"/>
  <c r="J135" i="4"/>
  <c r="J523" i="3"/>
  <c r="BK520" i="3"/>
  <c r="J518" i="3"/>
  <c r="BK516" i="3"/>
  <c r="BK503" i="3"/>
  <c r="J498" i="3"/>
  <c r="BK496" i="3"/>
  <c r="J487" i="3"/>
  <c r="BK482" i="3"/>
  <c r="BK478" i="3"/>
  <c r="J476" i="3"/>
  <c r="J455" i="3"/>
  <c r="J425" i="3"/>
  <c r="BK411" i="3"/>
  <c r="J403" i="3"/>
  <c r="J392" i="3"/>
  <c r="J391" i="3"/>
  <c r="J389" i="3"/>
  <c r="BK387" i="3"/>
  <c r="J385" i="3"/>
  <c r="J380" i="3"/>
  <c r="J378" i="3"/>
  <c r="J366" i="3"/>
  <c r="BK355" i="3"/>
  <c r="J351" i="3"/>
  <c r="J347" i="3"/>
  <c r="J341" i="3"/>
  <c r="J331" i="3"/>
  <c r="J326" i="3"/>
  <c r="J309" i="3"/>
  <c r="BK305" i="3"/>
  <c r="J297" i="3"/>
  <c r="BK276" i="3"/>
  <c r="J270" i="3"/>
  <c r="BK253" i="3"/>
  <c r="BK249" i="3"/>
  <c r="BK226" i="3"/>
  <c r="J215" i="3"/>
  <c r="J211" i="3"/>
  <c r="BK206" i="3"/>
  <c r="BK194" i="3"/>
  <c r="J174" i="3"/>
  <c r="J159" i="3"/>
  <c r="J151" i="3"/>
  <c r="BK166" i="2"/>
  <c r="BK162" i="2"/>
  <c r="J154" i="2"/>
  <c r="BK152" i="2"/>
  <c r="J149" i="2"/>
  <c r="J148" i="2"/>
  <c r="J144" i="2"/>
  <c r="J139" i="2"/>
  <c r="BK138" i="2"/>
  <c r="J136" i="2"/>
  <c r="BK133" i="2"/>
  <c r="J130" i="2"/>
  <c r="J350" i="5"/>
  <c r="J310" i="5"/>
  <c r="J252" i="5"/>
  <c r="J248" i="5"/>
  <c r="J243" i="5"/>
  <c r="J197" i="5"/>
  <c r="J195" i="5"/>
  <c r="J181" i="5"/>
  <c r="J158" i="5"/>
  <c r="J156" i="4"/>
  <c r="BK139" i="4"/>
  <c r="BK133" i="4"/>
  <c r="J127" i="4"/>
  <c r="BK514" i="3"/>
  <c r="J506" i="3"/>
  <c r="J493" i="3"/>
  <c r="BK487" i="3"/>
  <c r="BK480" i="3"/>
  <c r="BK476" i="3"/>
  <c r="J474" i="3"/>
  <c r="J469" i="3"/>
  <c r="BK460" i="3"/>
  <c r="J446" i="3"/>
  <c r="J441" i="3"/>
  <c r="J439" i="3"/>
  <c r="J435" i="3"/>
  <c r="BK425" i="3"/>
  <c r="BK421" i="3"/>
  <c r="J413" i="3"/>
  <c r="J411" i="3"/>
  <c r="BK401" i="3"/>
  <c r="J395" i="3"/>
  <c r="BK392" i="3"/>
  <c r="BK386" i="3"/>
  <c r="BK376" i="3"/>
  <c r="BK370" i="3"/>
  <c r="BK366" i="3"/>
  <c r="J359" i="3"/>
  <c r="J353" i="3"/>
  <c r="BK347" i="3"/>
  <c r="J339" i="3"/>
  <c r="BK324" i="3"/>
  <c r="BK318" i="3"/>
  <c r="BK316" i="3"/>
  <c r="BK313" i="3"/>
  <c r="BK290" i="3"/>
  <c r="BK287" i="3"/>
  <c r="J276" i="3"/>
  <c r="BK255" i="3"/>
  <c r="J247" i="3"/>
  <c r="J244" i="3"/>
  <c r="BK235" i="3"/>
  <c r="BK228" i="3"/>
  <c r="BK213" i="3"/>
  <c r="J208" i="3"/>
  <c r="BK201" i="3"/>
  <c r="J184" i="3"/>
  <c r="BK164" i="3"/>
  <c r="BK151" i="3"/>
  <c r="BK168" i="2"/>
  <c r="J152" i="2"/>
  <c r="J143" i="2"/>
  <c r="BK140" i="2"/>
  <c r="J137" i="2"/>
  <c r="BK125" i="2"/>
  <c r="J366" i="5"/>
  <c r="J361" i="5"/>
  <c r="BK359" i="5"/>
  <c r="BK332" i="5"/>
  <c r="BK329" i="5"/>
  <c r="J327" i="5"/>
  <c r="J322" i="5"/>
  <c r="J308" i="5"/>
  <c r="BK292" i="5"/>
  <c r="BK286" i="5"/>
  <c r="J282" i="5"/>
  <c r="J279" i="5"/>
  <c r="J273" i="5"/>
  <c r="J267" i="5"/>
  <c r="BK261" i="5"/>
  <c r="BK252" i="5"/>
  <c r="BK229" i="5"/>
  <c r="BK219" i="5"/>
  <c r="BK213" i="5"/>
  <c r="J210" i="5"/>
  <c r="J204" i="5"/>
  <c r="J185" i="5"/>
  <c r="BK181" i="5"/>
  <c r="BK173" i="5"/>
  <c r="BK154" i="5"/>
  <c r="J145" i="5"/>
  <c r="J142" i="5"/>
  <c r="J157" i="4"/>
  <c r="BK154" i="4"/>
  <c r="J152" i="4"/>
  <c r="BK145" i="4"/>
  <c r="J142" i="4"/>
  <c r="BK137" i="4"/>
  <c r="J133" i="4"/>
  <c r="J125" i="4"/>
  <c r="BK522" i="3"/>
  <c r="J520" i="3"/>
  <c r="J508" i="3"/>
  <c r="J503" i="3"/>
  <c r="J496" i="3"/>
  <c r="BK197" i="3"/>
  <c r="BK190" i="3"/>
  <c r="J168" i="3"/>
  <c r="J156" i="3"/>
  <c r="J153" i="3"/>
  <c r="J166" i="2"/>
  <c r="J164" i="2"/>
  <c r="BK159" i="2"/>
  <c r="BK147" i="2"/>
  <c r="J140" i="2"/>
  <c r="J138" i="2"/>
  <c r="BK136" i="2"/>
  <c r="BK131" i="2"/>
  <c r="J128" i="2"/>
  <c r="J126" i="2"/>
  <c r="BK135" i="2" l="1"/>
  <c r="J135" i="2" s="1"/>
  <c r="J99" i="2" s="1"/>
  <c r="BK141" i="2"/>
  <c r="J141" i="2" s="1"/>
  <c r="J100" i="2" s="1"/>
  <c r="P141" i="2"/>
  <c r="BK173" i="3"/>
  <c r="J173" i="3" s="1"/>
  <c r="J100" i="3" s="1"/>
  <c r="T196" i="3"/>
  <c r="BK238" i="3"/>
  <c r="J238" i="3" s="1"/>
  <c r="J107" i="3" s="1"/>
  <c r="R263" i="3"/>
  <c r="R304" i="3"/>
  <c r="BK330" i="3"/>
  <c r="J330" i="3" s="1"/>
  <c r="J113" i="3" s="1"/>
  <c r="R346" i="3"/>
  <c r="R345" i="3" s="1"/>
  <c r="P361" i="3"/>
  <c r="BK410" i="3"/>
  <c r="J410" i="3" s="1"/>
  <c r="J122" i="3" s="1"/>
  <c r="T445" i="3"/>
  <c r="T486" i="3"/>
  <c r="T511" i="3"/>
  <c r="BK124" i="4"/>
  <c r="T144" i="4"/>
  <c r="BK187" i="5"/>
  <c r="J187" i="5" s="1"/>
  <c r="J100" i="5" s="1"/>
  <c r="R238" i="5"/>
  <c r="P338" i="5"/>
  <c r="R135" i="2"/>
  <c r="T141" i="2"/>
  <c r="BK189" i="3"/>
  <c r="BK149" i="3" s="1"/>
  <c r="J189" i="3"/>
  <c r="J101" i="3" s="1"/>
  <c r="R196" i="3"/>
  <c r="R225" i="3"/>
  <c r="R224" i="3"/>
  <c r="P263" i="3"/>
  <c r="P304" i="3"/>
  <c r="P330" i="3"/>
  <c r="BK346" i="3"/>
  <c r="J346" i="3" s="1"/>
  <c r="J115" i="3" s="1"/>
  <c r="P358" i="3"/>
  <c r="P384" i="3"/>
  <c r="BK445" i="3"/>
  <c r="J445" i="3" s="1"/>
  <c r="J123" i="3" s="1"/>
  <c r="BK486" i="3"/>
  <c r="J486" i="3" s="1"/>
  <c r="J125" i="3" s="1"/>
  <c r="R519" i="3"/>
  <c r="T124" i="4"/>
  <c r="R149" i="4"/>
  <c r="T164" i="5"/>
  <c r="R338" i="5"/>
  <c r="P124" i="2"/>
  <c r="T135" i="2"/>
  <c r="R141" i="2"/>
  <c r="T150" i="3"/>
  <c r="R189" i="3"/>
  <c r="T218" i="3"/>
  <c r="BK263" i="3"/>
  <c r="J263" i="3"/>
  <c r="J108" i="3"/>
  <c r="R281" i="3"/>
  <c r="P315" i="3"/>
  <c r="P346" i="3"/>
  <c r="P345" i="3"/>
  <c r="T361" i="3"/>
  <c r="P410" i="3"/>
  <c r="BK473" i="3"/>
  <c r="J473" i="3"/>
  <c r="J124" i="3" s="1"/>
  <c r="T473" i="3"/>
  <c r="BK511" i="3"/>
  <c r="J511" i="3"/>
  <c r="J126" i="3" s="1"/>
  <c r="P519" i="3"/>
  <c r="R124" i="4"/>
  <c r="P144" i="4"/>
  <c r="T131" i="5"/>
  <c r="P187" i="5"/>
  <c r="T238" i="5"/>
  <c r="BK281" i="5"/>
  <c r="J281" i="5" s="1"/>
  <c r="J103" i="5" s="1"/>
  <c r="T288" i="5"/>
  <c r="BK334" i="5"/>
  <c r="J334" i="5" s="1"/>
  <c r="J106" i="5" s="1"/>
  <c r="BK362" i="5"/>
  <c r="J362" i="5"/>
  <c r="J109" i="5" s="1"/>
  <c r="P135" i="2"/>
  <c r="P146" i="2"/>
  <c r="P145" i="2"/>
  <c r="P150" i="3"/>
  <c r="R173" i="3"/>
  <c r="P189" i="3"/>
  <c r="R218" i="3"/>
  <c r="T225" i="3"/>
  <c r="T224" i="3" s="1"/>
  <c r="P238" i="3"/>
  <c r="P237" i="3"/>
  <c r="BK281" i="3"/>
  <c r="T304" i="3"/>
  <c r="T330" i="3"/>
  <c r="R358" i="3"/>
  <c r="BK384" i="3"/>
  <c r="J384" i="3" s="1"/>
  <c r="J119" i="3" s="1"/>
  <c r="BK394" i="3"/>
  <c r="J394" i="3" s="1"/>
  <c r="J121" i="3" s="1"/>
  <c r="R410" i="3"/>
  <c r="P486" i="3"/>
  <c r="BK519" i="3"/>
  <c r="J519" i="3" s="1"/>
  <c r="J127" i="3" s="1"/>
  <c r="P124" i="4"/>
  <c r="BK144" i="4"/>
  <c r="J144" i="4" s="1"/>
  <c r="J100" i="4" s="1"/>
  <c r="R144" i="4"/>
  <c r="BK164" i="5"/>
  <c r="J164" i="5" s="1"/>
  <c r="J99" i="5" s="1"/>
  <c r="R164" i="5"/>
  <c r="P238" i="5"/>
  <c r="T260" i="5"/>
  <c r="P288" i="5"/>
  <c r="R324" i="5"/>
  <c r="T334" i="5"/>
  <c r="T338" i="5"/>
  <c r="BK124" i="2"/>
  <c r="J124" i="2"/>
  <c r="J98" i="2" s="1"/>
  <c r="BK146" i="2"/>
  <c r="J146" i="2"/>
  <c r="J102" i="2"/>
  <c r="R150" i="3"/>
  <c r="R149" i="3" s="1"/>
  <c r="BK196" i="3"/>
  <c r="J196" i="3"/>
  <c r="J102" i="3" s="1"/>
  <c r="P218" i="3"/>
  <c r="T263" i="3"/>
  <c r="T281" i="3"/>
  <c r="T280" i="3" s="1"/>
  <c r="T315" i="3"/>
  <c r="T358" i="3"/>
  <c r="T384" i="3"/>
  <c r="P394" i="3"/>
  <c r="T410" i="3"/>
  <c r="P473" i="3"/>
  <c r="P511" i="3"/>
  <c r="P149" i="4"/>
  <c r="BK131" i="5"/>
  <c r="J131" i="5"/>
  <c r="J98" i="5"/>
  <c r="R187" i="5"/>
  <c r="R260" i="5"/>
  <c r="P281" i="5"/>
  <c r="R281" i="5"/>
  <c r="T281" i="5"/>
  <c r="P324" i="5"/>
  <c r="BK338" i="5"/>
  <c r="J338" i="5"/>
  <c r="J108" i="5" s="1"/>
  <c r="P362" i="5"/>
  <c r="T124" i="2"/>
  <c r="T146" i="2"/>
  <c r="T145" i="2" s="1"/>
  <c r="P173" i="3"/>
  <c r="T189" i="3"/>
  <c r="BK218" i="3"/>
  <c r="J218" i="3" s="1"/>
  <c r="J103" i="3" s="1"/>
  <c r="P225" i="3"/>
  <c r="P224" i="3"/>
  <c r="R238" i="3"/>
  <c r="R237" i="3" s="1"/>
  <c r="P281" i="3"/>
  <c r="P280" i="3"/>
  <c r="BK315" i="3"/>
  <c r="J315" i="3" s="1"/>
  <c r="J112" i="3" s="1"/>
  <c r="R330" i="3"/>
  <c r="BK361" i="3"/>
  <c r="J361" i="3" s="1"/>
  <c r="J118" i="3" s="1"/>
  <c r="R384" i="3"/>
  <c r="R394" i="3"/>
  <c r="R445" i="3"/>
  <c r="R486" i="3"/>
  <c r="R511" i="3"/>
  <c r="T149" i="4"/>
  <c r="R131" i="5"/>
  <c r="P164" i="5"/>
  <c r="BK238" i="5"/>
  <c r="J238" i="5" s="1"/>
  <c r="J101" i="5" s="1"/>
  <c r="P260" i="5"/>
  <c r="R288" i="5"/>
  <c r="T324" i="5"/>
  <c r="P334" i="5"/>
  <c r="R362" i="5"/>
  <c r="R124" i="2"/>
  <c r="R146" i="2"/>
  <c r="R145" i="2" s="1"/>
  <c r="BK150" i="3"/>
  <c r="T173" i="3"/>
  <c r="P196" i="3"/>
  <c r="BK225" i="3"/>
  <c r="J225" i="3"/>
  <c r="J105" i="3" s="1"/>
  <c r="T238" i="3"/>
  <c r="T237" i="3"/>
  <c r="BK304" i="3"/>
  <c r="J304" i="3" s="1"/>
  <c r="J111" i="3" s="1"/>
  <c r="R315" i="3"/>
  <c r="T346" i="3"/>
  <c r="T345" i="3" s="1"/>
  <c r="BK358" i="3"/>
  <c r="J358" i="3"/>
  <c r="J117" i="3"/>
  <c r="R361" i="3"/>
  <c r="T394" i="3"/>
  <c r="T393" i="3"/>
  <c r="P445" i="3"/>
  <c r="R473" i="3"/>
  <c r="T519" i="3"/>
  <c r="BK149" i="4"/>
  <c r="J149" i="4"/>
  <c r="J101" i="4" s="1"/>
  <c r="P131" i="5"/>
  <c r="P130" i="5"/>
  <c r="T187" i="5"/>
  <c r="BK260" i="5"/>
  <c r="J260" i="5" s="1"/>
  <c r="J102" i="5" s="1"/>
  <c r="BK288" i="5"/>
  <c r="J288" i="5" s="1"/>
  <c r="J104" i="5" s="1"/>
  <c r="BK324" i="5"/>
  <c r="J324" i="5"/>
  <c r="J105" i="5" s="1"/>
  <c r="R334" i="5"/>
  <c r="T362" i="5"/>
  <c r="BE127" i="2"/>
  <c r="BE129" i="2"/>
  <c r="BE130" i="2"/>
  <c r="BE142" i="2"/>
  <c r="BE143" i="2"/>
  <c r="BE144" i="2"/>
  <c r="BE149" i="2"/>
  <c r="BE152" i="2"/>
  <c r="E137" i="3"/>
  <c r="BE184" i="3"/>
  <c r="BE186" i="3"/>
  <c r="BE194" i="3"/>
  <c r="BE493" i="3"/>
  <c r="BE501" i="3"/>
  <c r="BE127" i="4"/>
  <c r="BE130" i="4"/>
  <c r="BE135" i="4"/>
  <c r="BE139" i="4"/>
  <c r="J89" i="5"/>
  <c r="BE132" i="5"/>
  <c r="BE136" i="5"/>
  <c r="BE138" i="5"/>
  <c r="BE146" i="5"/>
  <c r="BE148" i="5"/>
  <c r="BE151" i="5"/>
  <c r="BE231" i="5"/>
  <c r="BE258" i="5"/>
  <c r="BE277" i="5"/>
  <c r="BE284" i="5"/>
  <c r="BE294" i="5"/>
  <c r="BE295" i="5"/>
  <c r="BE317" i="5"/>
  <c r="BE325" i="5"/>
  <c r="BE339" i="5"/>
  <c r="BE357" i="5"/>
  <c r="BE363" i="5"/>
  <c r="BE368" i="5"/>
  <c r="BE131" i="2"/>
  <c r="BE132" i="2"/>
  <c r="BE133" i="2"/>
  <c r="BE162" i="2"/>
  <c r="F144" i="3"/>
  <c r="BE206" i="3"/>
  <c r="BE211" i="3"/>
  <c r="BE241" i="3"/>
  <c r="BE253" i="3"/>
  <c r="BE266" i="3"/>
  <c r="BE272" i="3"/>
  <c r="BE326" i="3"/>
  <c r="BE331" i="3"/>
  <c r="BE333" i="3"/>
  <c r="BE351" i="3"/>
  <c r="BE355" i="3"/>
  <c r="BE385" i="3"/>
  <c r="BE387" i="3"/>
  <c r="BE389" i="3"/>
  <c r="BE397" i="3"/>
  <c r="BE458" i="3"/>
  <c r="BE471" i="3"/>
  <c r="BE503" i="3"/>
  <c r="BE520" i="3"/>
  <c r="J89" i="4"/>
  <c r="BE151" i="4"/>
  <c r="BE153" i="4"/>
  <c r="BE157" i="4"/>
  <c r="F126" i="5"/>
  <c r="BE160" i="5"/>
  <c r="BE188" i="5"/>
  <c r="BE200" i="5"/>
  <c r="BE234" i="5"/>
  <c r="BE239" i="5"/>
  <c r="BE254" i="5"/>
  <c r="BE269" i="5"/>
  <c r="BE289" i="5"/>
  <c r="BE292" i="5"/>
  <c r="BE297" i="5"/>
  <c r="BE315" i="5"/>
  <c r="BE332" i="5"/>
  <c r="BE353" i="5"/>
  <c r="J116" i="2"/>
  <c r="BE134" i="2"/>
  <c r="BE147" i="2"/>
  <c r="BE156" i="2"/>
  <c r="BE159" i="2"/>
  <c r="BE168" i="2"/>
  <c r="BE164" i="3"/>
  <c r="BE166" i="3"/>
  <c r="BE168" i="3"/>
  <c r="BE190" i="3"/>
  <c r="BE192" i="3"/>
  <c r="BE203" i="3"/>
  <c r="BE213" i="3"/>
  <c r="BE251" i="3"/>
  <c r="BE268" i="3"/>
  <c r="BE278" i="3"/>
  <c r="BE290" i="3"/>
  <c r="BE339" i="3"/>
  <c r="BE347" i="3"/>
  <c r="BE364" i="3"/>
  <c r="BE376" i="3"/>
  <c r="BE379" i="3"/>
  <c r="BE386" i="3"/>
  <c r="BE388" i="3"/>
  <c r="BE390" i="3"/>
  <c r="BE391" i="3"/>
  <c r="BE392" i="3"/>
  <c r="BE399" i="3"/>
  <c r="BE403" i="3"/>
  <c r="BE421" i="3"/>
  <c r="BE452" i="3"/>
  <c r="BE469" i="3"/>
  <c r="BE474" i="3"/>
  <c r="BE506" i="3"/>
  <c r="BE517" i="3"/>
  <c r="E112" i="4"/>
  <c r="BE137" i="4"/>
  <c r="BE142" i="4"/>
  <c r="BE150" i="4"/>
  <c r="BE159" i="4"/>
  <c r="E85" i="5"/>
  <c r="BE156" i="5"/>
  <c r="BE158" i="5"/>
  <c r="BE169" i="5"/>
  <c r="BE179" i="5"/>
  <c r="BE193" i="5"/>
  <c r="BE195" i="5"/>
  <c r="BE248" i="5"/>
  <c r="BE252" i="5"/>
  <c r="BE286" i="5"/>
  <c r="BE335" i="5"/>
  <c r="BE361" i="5"/>
  <c r="BE137" i="2"/>
  <c r="BE138" i="2"/>
  <c r="BE148" i="2"/>
  <c r="J89" i="3"/>
  <c r="BE153" i="3"/>
  <c r="BE199" i="3"/>
  <c r="BE201" i="3"/>
  <c r="BE208" i="3"/>
  <c r="BE215" i="3"/>
  <c r="BE221" i="3"/>
  <c r="BE234" i="3"/>
  <c r="BE239" i="3"/>
  <c r="BE247" i="3"/>
  <c r="BE249" i="3"/>
  <c r="BE523" i="3"/>
  <c r="BE185" i="5"/>
  <c r="BE202" i="5"/>
  <c r="BE204" i="5"/>
  <c r="BE219" i="5"/>
  <c r="BE225" i="5"/>
  <c r="BE226" i="5"/>
  <c r="BE241" i="5"/>
  <c r="BE243" i="5"/>
  <c r="BE263" i="5"/>
  <c r="BE265" i="5"/>
  <c r="BE267" i="5"/>
  <c r="BE342" i="5"/>
  <c r="BE350" i="5"/>
  <c r="E112" i="2"/>
  <c r="F119" i="2"/>
  <c r="BE128" i="2"/>
  <c r="BE154" i="2"/>
  <c r="BE164" i="2"/>
  <c r="BE166" i="2"/>
  <c r="BE156" i="3"/>
  <c r="BE159" i="3"/>
  <c r="BE174" i="3"/>
  <c r="BE226" i="3"/>
  <c r="BE235" i="3"/>
  <c r="BE257" i="3"/>
  <c r="BE264" i="3"/>
  <c r="BE270" i="3"/>
  <c r="BE287" i="3"/>
  <c r="BE307" i="3"/>
  <c r="BE359" i="3"/>
  <c r="BE429" i="3"/>
  <c r="BE439" i="3"/>
  <c r="BE446" i="3"/>
  <c r="BE462" i="3"/>
  <c r="BE478" i="3"/>
  <c r="BE491" i="3"/>
  <c r="BE498" i="3"/>
  <c r="BE508" i="3"/>
  <c r="BE514" i="3"/>
  <c r="BE521" i="3"/>
  <c r="BE522" i="3"/>
  <c r="F119" i="4"/>
  <c r="BE125" i="4"/>
  <c r="BE147" i="4"/>
  <c r="BE144" i="5"/>
  <c r="BE154" i="5"/>
  <c r="BE191" i="5"/>
  <c r="BE213" i="5"/>
  <c r="BE291" i="5"/>
  <c r="BE308" i="5"/>
  <c r="BE310" i="5"/>
  <c r="BE322" i="5"/>
  <c r="BE329" i="5"/>
  <c r="BE330" i="5"/>
  <c r="BE336" i="5"/>
  <c r="BE359" i="5"/>
  <c r="BE125" i="2"/>
  <c r="BE136" i="2"/>
  <c r="BE139" i="2"/>
  <c r="BE140" i="2"/>
  <c r="BE151" i="3"/>
  <c r="BE228" i="3"/>
  <c r="BE259" i="3"/>
  <c r="BE297" i="3"/>
  <c r="BE311" i="3"/>
  <c r="BE324" i="3"/>
  <c r="BE341" i="3"/>
  <c r="BE353" i="3"/>
  <c r="BE360" i="3"/>
  <c r="BE366" i="3"/>
  <c r="BE370" i="3"/>
  <c r="BE378" i="3"/>
  <c r="BE381" i="3"/>
  <c r="BE395" i="3"/>
  <c r="BE413" i="3"/>
  <c r="BE425" i="3"/>
  <c r="BE433" i="3"/>
  <c r="BE441" i="3"/>
  <c r="BE450" i="3"/>
  <c r="BE455" i="3"/>
  <c r="BE460" i="3"/>
  <c r="BE476" i="3"/>
  <c r="BE480" i="3"/>
  <c r="BE512" i="3"/>
  <c r="BE518" i="3"/>
  <c r="BE133" i="4"/>
  <c r="BE145" i="4"/>
  <c r="BE152" i="4"/>
  <c r="BE154" i="4"/>
  <c r="BE156" i="4"/>
  <c r="BE173" i="5"/>
  <c r="BE181" i="5"/>
  <c r="BE183" i="5"/>
  <c r="BE190" i="5"/>
  <c r="BE197" i="5"/>
  <c r="BE208" i="5"/>
  <c r="BE210" i="5"/>
  <c r="BE229" i="5"/>
  <c r="BE261" i="5"/>
  <c r="BE273" i="5"/>
  <c r="BE282" i="5"/>
  <c r="BE314" i="5"/>
  <c r="BE366" i="5"/>
  <c r="BE126" i="2"/>
  <c r="BE197" i="3"/>
  <c r="BE219" i="3"/>
  <c r="BE244" i="3"/>
  <c r="BE255" i="3"/>
  <c r="BE276" i="3"/>
  <c r="BE282" i="3"/>
  <c r="BE305" i="3"/>
  <c r="BE309" i="3"/>
  <c r="BE313" i="3"/>
  <c r="BE316" i="3"/>
  <c r="BE318" i="3"/>
  <c r="BE362" i="3"/>
  <c r="BE372" i="3"/>
  <c r="BE380" i="3"/>
  <c r="BE401" i="3"/>
  <c r="BE411" i="3"/>
  <c r="BE435" i="3"/>
  <c r="BE482" i="3"/>
  <c r="BE487" i="3"/>
  <c r="BE496" i="3"/>
  <c r="BE516" i="3"/>
  <c r="BK141" i="4"/>
  <c r="J141" i="4"/>
  <c r="J99" i="4" s="1"/>
  <c r="BK158" i="4"/>
  <c r="J158" i="4"/>
  <c r="J102" i="4"/>
  <c r="BE140" i="5"/>
  <c r="BE142" i="5"/>
  <c r="BE145" i="5"/>
  <c r="BE165" i="5"/>
  <c r="BE206" i="5"/>
  <c r="BE279" i="5"/>
  <c r="BE312" i="5"/>
  <c r="BE327" i="5"/>
  <c r="J34" i="2"/>
  <c r="AW95" i="1" s="1"/>
  <c r="F35" i="5"/>
  <c r="BB98" i="1"/>
  <c r="F34" i="2"/>
  <c r="BA95" i="1" s="1"/>
  <c r="F37" i="4"/>
  <c r="BD97" i="1"/>
  <c r="F37" i="5"/>
  <c r="BD98" i="1" s="1"/>
  <c r="F34" i="5"/>
  <c r="BA98" i="1"/>
  <c r="J34" i="4"/>
  <c r="AW97" i="1" s="1"/>
  <c r="F35" i="4"/>
  <c r="BB97" i="1"/>
  <c r="F34" i="3"/>
  <c r="BA96" i="1" s="1"/>
  <c r="F34" i="4"/>
  <c r="BA97" i="1"/>
  <c r="J34" i="3"/>
  <c r="AW96" i="1" s="1"/>
  <c r="F35" i="3"/>
  <c r="BB96" i="1"/>
  <c r="F37" i="2"/>
  <c r="BD95" i="1" s="1"/>
  <c r="F36" i="3"/>
  <c r="BC96" i="1"/>
  <c r="F35" i="2"/>
  <c r="BB95" i="1" s="1"/>
  <c r="F37" i="3"/>
  <c r="BD96" i="1"/>
  <c r="F36" i="2"/>
  <c r="BC95" i="1" s="1"/>
  <c r="F36" i="4"/>
  <c r="BC97" i="1"/>
  <c r="J34" i="5"/>
  <c r="AW98" i="1" s="1"/>
  <c r="F36" i="5"/>
  <c r="BC98" i="1"/>
  <c r="R123" i="2" l="1"/>
  <c r="R122" i="2"/>
  <c r="R123" i="4"/>
  <c r="R122" i="4" s="1"/>
  <c r="P337" i="5"/>
  <c r="P129" i="5"/>
  <c r="AU98" i="1"/>
  <c r="P393" i="3"/>
  <c r="R130" i="5"/>
  <c r="R393" i="3"/>
  <c r="T123" i="2"/>
  <c r="T122" i="2" s="1"/>
  <c r="T337" i="5"/>
  <c r="P123" i="4"/>
  <c r="P122" i="4"/>
  <c r="AU97" i="1" s="1"/>
  <c r="R357" i="3"/>
  <c r="T149" i="3"/>
  <c r="P149" i="3"/>
  <c r="P148" i="3" s="1"/>
  <c r="P147" i="3" s="1"/>
  <c r="AU96" i="1" s="1"/>
  <c r="P357" i="3"/>
  <c r="BK280" i="3"/>
  <c r="J280" i="3" s="1"/>
  <c r="J109" i="3" s="1"/>
  <c r="T130" i="5"/>
  <c r="T129" i="5" s="1"/>
  <c r="R280" i="3"/>
  <c r="R148" i="3"/>
  <c r="R147" i="3"/>
  <c r="P123" i="2"/>
  <c r="P122" i="2" s="1"/>
  <c r="AU95" i="1" s="1"/>
  <c r="BK123" i="4"/>
  <c r="J123" i="4" s="1"/>
  <c r="J97" i="4" s="1"/>
  <c r="T357" i="3"/>
  <c r="R337" i="5"/>
  <c r="T123" i="4"/>
  <c r="T122" i="4" s="1"/>
  <c r="BK224" i="3"/>
  <c r="J224" i="3"/>
  <c r="J104" i="3" s="1"/>
  <c r="BK130" i="5"/>
  <c r="J149" i="3"/>
  <c r="J98" i="3"/>
  <c r="J150" i="3"/>
  <c r="J99" i="3" s="1"/>
  <c r="BK393" i="3"/>
  <c r="J393" i="3"/>
  <c r="J120" i="3" s="1"/>
  <c r="BK145" i="2"/>
  <c r="J145" i="2"/>
  <c r="J101" i="2"/>
  <c r="BK357" i="3"/>
  <c r="J357" i="3" s="1"/>
  <c r="J116" i="3" s="1"/>
  <c r="BK123" i="2"/>
  <c r="J123" i="2" s="1"/>
  <c r="J97" i="2" s="1"/>
  <c r="J281" i="3"/>
  <c r="J110" i="3"/>
  <c r="BK237" i="3"/>
  <c r="J237" i="3" s="1"/>
  <c r="J106" i="3" s="1"/>
  <c r="BK345" i="3"/>
  <c r="J345" i="3" s="1"/>
  <c r="J114" i="3" s="1"/>
  <c r="J124" i="4"/>
  <c r="J98" i="4"/>
  <c r="BK337" i="5"/>
  <c r="J337" i="5" s="1"/>
  <c r="J107" i="5" s="1"/>
  <c r="J33" i="4"/>
  <c r="AV97" i="1" s="1"/>
  <c r="AT97" i="1" s="1"/>
  <c r="BD94" i="1"/>
  <c r="W33" i="1"/>
  <c r="BB94" i="1"/>
  <c r="W31" i="1" s="1"/>
  <c r="BC94" i="1"/>
  <c r="AY94" i="1"/>
  <c r="F33" i="3"/>
  <c r="AZ96" i="1"/>
  <c r="J33" i="3"/>
  <c r="AV96" i="1" s="1"/>
  <c r="AT96" i="1" s="1"/>
  <c r="F33" i="2"/>
  <c r="AZ95" i="1"/>
  <c r="J33" i="2"/>
  <c r="AV95" i="1" s="1"/>
  <c r="AT95" i="1" s="1"/>
  <c r="BA94" i="1"/>
  <c r="W30" i="1"/>
  <c r="J33" i="5"/>
  <c r="AV98" i="1" s="1"/>
  <c r="AT98" i="1" s="1"/>
  <c r="F33" i="5"/>
  <c r="AZ98" i="1" s="1"/>
  <c r="F33" i="4"/>
  <c r="AZ97" i="1"/>
  <c r="R129" i="5" l="1"/>
  <c r="BK129" i="5"/>
  <c r="J129" i="5"/>
  <c r="T148" i="3"/>
  <c r="T147" i="3" s="1"/>
  <c r="BK148" i="3"/>
  <c r="J148" i="3" s="1"/>
  <c r="J97" i="3" s="1"/>
  <c r="BK122" i="2"/>
  <c r="J122" i="2"/>
  <c r="J130" i="5"/>
  <c r="J97" i="5"/>
  <c r="BK122" i="4"/>
  <c r="J122" i="4"/>
  <c r="J96" i="4"/>
  <c r="J30" i="5"/>
  <c r="AG98" i="1" s="1"/>
  <c r="AN98" i="1" s="1"/>
  <c r="AU94" i="1"/>
  <c r="AZ94" i="1"/>
  <c r="AV94" i="1"/>
  <c r="AK29" i="1"/>
  <c r="W32" i="1"/>
  <c r="AW94" i="1"/>
  <c r="AK30" i="1" s="1"/>
  <c r="J30" i="2"/>
  <c r="AG95" i="1"/>
  <c r="AN95" i="1"/>
  <c r="AX94" i="1"/>
  <c r="BK147" i="3" l="1"/>
  <c r="J147" i="3"/>
  <c r="J96" i="5"/>
  <c r="J39" i="2"/>
  <c r="J96" i="2"/>
  <c r="J39" i="5"/>
  <c r="W29" i="1"/>
  <c r="J30" i="4"/>
  <c r="AG97" i="1" s="1"/>
  <c r="AN97" i="1" s="1"/>
  <c r="J30" i="3"/>
  <c r="AG96" i="1"/>
  <c r="AN96" i="1"/>
  <c r="AT94" i="1"/>
  <c r="J39" i="3" l="1"/>
  <c r="J96" i="3"/>
  <c r="J39" i="4"/>
  <c r="AG94" i="1"/>
  <c r="AK26" i="1" s="1"/>
  <c r="AK35" i="1" s="1"/>
  <c r="AN94" i="1" l="1"/>
</calcChain>
</file>

<file path=xl/sharedStrings.xml><?xml version="1.0" encoding="utf-8"?>
<sst xmlns="http://schemas.openxmlformats.org/spreadsheetml/2006/main" count="8434" uniqueCount="1405">
  <si>
    <t>Export Komplet</t>
  </si>
  <si>
    <t/>
  </si>
  <si>
    <t>2.0</t>
  </si>
  <si>
    <t>ZAMOK</t>
  </si>
  <si>
    <t>False</t>
  </si>
  <si>
    <t>{c0297a81-7f46-4211-b048-a87d23999a17}</t>
  </si>
  <si>
    <t>0,01</t>
  </si>
  <si>
    <t>21</t>
  </si>
  <si>
    <t>15</t>
  </si>
  <si>
    <t>REKAPITULACE STAVBY</t>
  </si>
  <si>
    <t>v ---  níže se nacházejí doplnkové a pomocné údaje k sestavám  --- v</t>
  </si>
  <si>
    <t>Návod na vyplnění</t>
  </si>
  <si>
    <t>0,001</t>
  </si>
  <si>
    <t>Kód:</t>
  </si>
  <si>
    <t>2007-095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</si>
  <si>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</si>
  <si>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</si>
  <si>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III/2761 Malá Bělá rekonstrukce mostu ev. č. 2761-1</t>
  </si>
  <si>
    <t>0,1</t>
  </si>
  <si>
    <t>KSO:</t>
  </si>
  <si>
    <t>CC-CZ:</t>
  </si>
  <si>
    <t>1</t>
  </si>
  <si>
    <t>Místo:</t>
  </si>
  <si>
    <t>Malá Bělá</t>
  </si>
  <si>
    <t>Datum:</t>
  </si>
  <si>
    <t>9. 2. 2021</t>
  </si>
  <si>
    <t>10</t>
  </si>
  <si>
    <t>100</t>
  </si>
  <si>
    <t>Zadavatel:</t>
  </si>
  <si>
    <t>IČ:</t>
  </si>
  <si>
    <t>708 91 095</t>
  </si>
  <si>
    <t>Středočeský kraj</t>
  </si>
  <si>
    <t>DIČ:</t>
  </si>
  <si>
    <t>Uchazeč:</t>
  </si>
  <si>
    <t>Vyplň údaj</t>
  </si>
  <si>
    <t>Projektant:</t>
  </si>
  <si>
    <t>27086135</t>
  </si>
  <si>
    <t>CR Project s.r.o.</t>
  </si>
  <si>
    <t>CZ27086135</t>
  </si>
  <si>
    <t>Zpracovatel:</t>
  </si>
  <si>
    <t>Josef Nentwich</t>
  </si>
  <si>
    <t>True</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</si>
  <si>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</si>
  <si>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</si>
  <si>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</si>
  <si>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</si>
  <si>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</si>
  <si>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</si>
  <si>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</si>
  <si>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</si>
  <si>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</si>
  <si>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</si>
  <si>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</si>
  <si>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</si>
  <si>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</si>
  <si>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</si>
  <si>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</si>
  <si>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</si>
  <si>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</si>
  <si>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</si>
  <si>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</si>
  <si>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</si>
  <si>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</si>
  <si>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</si>
  <si>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</si>
  <si>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</si>
  <si>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</si>
  <si>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</si>
  <si>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</si>
  <si>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</si>
  <si>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</si>
  <si>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</si>
  <si>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</si>
  <si>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</si>
  <si>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</si>
  <si>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</si>
  <si>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</si>
  <si>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</si>
  <si>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</si>
  <si>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</si>
  <si>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</si>
  <si>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</si>
  <si>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</si>
  <si>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</si>
  <si>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</si>
  <si>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</si>
  <si>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</si>
  <si>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</si>
  <si>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</si>
  <si>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GZS</t>
  </si>
  <si>
    <t>GZS - Globál - zařízení staveniště</t>
  </si>
  <si>
    <t>STA</t>
  </si>
  <si>
    <t>{dcf595df-3a06-4323-bc12-50f89da7239b}</t>
  </si>
  <si>
    <t>2</t>
  </si>
  <si>
    <t>SO.101</t>
  </si>
  <si>
    <t>SO.101 - Komunikace</t>
  </si>
  <si>
    <t>{52b85cb4-0930-4ed5-ad02-4e397e59e2c5}</t>
  </si>
  <si>
    <t>822 27</t>
  </si>
  <si>
    <t>SO.105</t>
  </si>
  <si>
    <t>SO.105 - Trubní propust</t>
  </si>
  <si>
    <t>{40151013-4c52-49f6-85c0-f34e6247f39d}</t>
  </si>
  <si>
    <t>SO.201</t>
  </si>
  <si>
    <t>SO.201 - Mostní objekt</t>
  </si>
  <si>
    <t>{8cdd889d-ee10-45f1-81f9-c8653b54325e}</t>
  </si>
  <si>
    <t>KRYCÍ LIST SOUPISU PRACÍ</t>
  </si>
  <si>
    <t>Objekt:</t>
  </si>
  <si>
    <t>GZS - GZS - Globál - zařízení staveniště</t>
  </si>
  <si>
    <t>REKAPITULACE ČLENĚNÍ SOUPISU PRACÍ</t>
  </si>
  <si>
    <t>Kód dílu - Popis</t>
  </si>
  <si>
    <t>Cena celkem [CZK]</t>
  </si>
  <si>
    <t>Náklady ze soupisu prací</t>
  </si>
  <si>
    <t>-1</t>
  </si>
  <si>
    <t xml:space="preserve">    002 - Zařízení staveniště</t>
  </si>
  <si>
    <t xml:space="preserve">    003 - Projekční práce a dokumentace</t>
  </si>
  <si>
    <t xml:space="preserve">    004 - Zkoušky</t>
  </si>
  <si>
    <t xml:space="preserve">    005 - Všeobecné provizorní konstrukce</t>
  </si>
  <si>
    <t xml:space="preserve">      005.1 - Provizorní převedení koryta</t>
  </si>
  <si>
    <t>SOUPIS PRACÍ</t>
  </si>
  <si>
    <t>PČ</t>
  </si>
  <si>
    <t>MJ</t>
  </si>
  <si>
    <t>Množství</t>
  </si>
  <si>
    <t>J.cena [CZK]</t>
  </si>
  <si>
    <t>Cenová soustava</t>
  </si>
  <si>
    <t>J. Nh [h]</t>
  </si>
  <si>
    <t>Nh celkem [h]</t>
  </si>
  <si>
    <t>J. hmotnost [t]</t>
  </si>
  <si>
    <t>Hmotnost celkem [t]</t>
  </si>
  <si>
    <t>J. suť [t]</t>
  </si>
  <si>
    <t>Suť Celkem [t]</t>
  </si>
  <si>
    <t>Náklady soupisu celkem</t>
  </si>
  <si>
    <t>Globál - zařízení staveniště</t>
  </si>
  <si>
    <t>4</t>
  </si>
  <si>
    <t>ROZPOCET</t>
  </si>
  <si>
    <t>002</t>
  </si>
  <si>
    <t>Zařízení staveniště</t>
  </si>
  <si>
    <t>K</t>
  </si>
  <si>
    <t>0021</t>
  </si>
  <si>
    <t>Zřízení oplocení staveniště</t>
  </si>
  <si>
    <t>kpl</t>
  </si>
  <si>
    <t>1024</t>
  </si>
  <si>
    <t>1814427122</t>
  </si>
  <si>
    <t>0022</t>
  </si>
  <si>
    <t>Údržba oplocení staveniště</t>
  </si>
  <si>
    <t>-1940067394</t>
  </si>
  <si>
    <t>3</t>
  </si>
  <si>
    <t>0023</t>
  </si>
  <si>
    <t>Odtsranění oplocení staveniště</t>
  </si>
  <si>
    <t>-83450554</t>
  </si>
  <si>
    <t>00241</t>
  </si>
  <si>
    <t>Zřízení sociálního zázemí staveniště</t>
  </si>
  <si>
    <t>77229378</t>
  </si>
  <si>
    <t>5</t>
  </si>
  <si>
    <t>00242</t>
  </si>
  <si>
    <t>Údržba sociálního zázemí staveniště</t>
  </si>
  <si>
    <t>1932748718</t>
  </si>
  <si>
    <t>6</t>
  </si>
  <si>
    <t>00243</t>
  </si>
  <si>
    <t>Odstranění sociálního zázemí staveniště</t>
  </si>
  <si>
    <t>-1862564537</t>
  </si>
  <si>
    <t>7</t>
  </si>
  <si>
    <t>00251</t>
  </si>
  <si>
    <t>Zřízení přípojek IS případně alternativní zdroje (elektrocentrála, cisterna s pitnou vodou, ...)</t>
  </si>
  <si>
    <t>957658968</t>
  </si>
  <si>
    <t>8</t>
  </si>
  <si>
    <t>00252</t>
  </si>
  <si>
    <t>odstranění přípojek IS</t>
  </si>
  <si>
    <t>-28502998</t>
  </si>
  <si>
    <t>9</t>
  </si>
  <si>
    <t>00261</t>
  </si>
  <si>
    <t>Zřízení zpevněných skladových ploch</t>
  </si>
  <si>
    <t>830291329</t>
  </si>
  <si>
    <t>00262</t>
  </si>
  <si>
    <t>Odstranění zpevněných skladových ploch</t>
  </si>
  <si>
    <t>-687467503</t>
  </si>
  <si>
    <t>003</t>
  </si>
  <si>
    <t>Projekční práce a dokumentace</t>
  </si>
  <si>
    <t>11</t>
  </si>
  <si>
    <t>001x</t>
  </si>
  <si>
    <t>Vypracování povodňového plánu</t>
  </si>
  <si>
    <t>8192</t>
  </si>
  <si>
    <t>1524885004</t>
  </si>
  <si>
    <t>12</t>
  </si>
  <si>
    <t>001a</t>
  </si>
  <si>
    <t>Realizační dokumentace stavby</t>
  </si>
  <si>
    <t>730504995</t>
  </si>
  <si>
    <t>13</t>
  </si>
  <si>
    <t>001b</t>
  </si>
  <si>
    <t>Dokumentace skutečného provedení stavby včetně zaměření skutečného stavu + mostní list</t>
  </si>
  <si>
    <t>-394224859</t>
  </si>
  <si>
    <t>14</t>
  </si>
  <si>
    <t>001c</t>
  </si>
  <si>
    <t>Vytyčení inženýrských sítí v zájmové lokalitě</t>
  </si>
  <si>
    <t>262144</t>
  </si>
  <si>
    <t>-1671914484</t>
  </si>
  <si>
    <t>001d</t>
  </si>
  <si>
    <t>Vytyčení stavby</t>
  </si>
  <si>
    <t>925565154</t>
  </si>
  <si>
    <t>004</t>
  </si>
  <si>
    <t>Zkoušky</t>
  </si>
  <si>
    <t>16</t>
  </si>
  <si>
    <t>001g</t>
  </si>
  <si>
    <t>Zkoušky pro určení míry zhutnění a únosnosti pláně a zásypů včetně zpracování protokolu</t>
  </si>
  <si>
    <t>kus</t>
  </si>
  <si>
    <t>-88078524</t>
  </si>
  <si>
    <t>17</t>
  </si>
  <si>
    <t>001k</t>
  </si>
  <si>
    <t>Vývrty pro ověření skladby konstrukce silnice po výstavbě včetně zaplnění vrtu</t>
  </si>
  <si>
    <t>16384</t>
  </si>
  <si>
    <t>1261444068</t>
  </si>
  <si>
    <t>18</t>
  </si>
  <si>
    <t>001l</t>
  </si>
  <si>
    <t>Zkoušky betonu, sednutí kužele, krychelné zkoušky, .. včetně zpracování protokolu</t>
  </si>
  <si>
    <t>1569945853</t>
  </si>
  <si>
    <t>005</t>
  </si>
  <si>
    <t>Všeobecné provizorní konstrukce</t>
  </si>
  <si>
    <t>005.1</t>
  </si>
  <si>
    <t>Provizorní převedení koryta</t>
  </si>
  <si>
    <t>19</t>
  </si>
  <si>
    <t>111201101</t>
  </si>
  <si>
    <t>Odstranění křovin a stromů průměru kmene do 100 mm i s kořeny z celkové plochy do 1000 m2</t>
  </si>
  <si>
    <t>m2</t>
  </si>
  <si>
    <t>CS ÚRS 2019 01</t>
  </si>
  <si>
    <t>-1101519649</t>
  </si>
  <si>
    <t>20</t>
  </si>
  <si>
    <t>112101102</t>
  </si>
  <si>
    <t>Odstranění stromů listnatých průměru kmene do 500 mm</t>
  </si>
  <si>
    <t>2107351929</t>
  </si>
  <si>
    <t>121101103</t>
  </si>
  <si>
    <t>Sejmutí ornice s přemístěním na vzdálenost do 250 m</t>
  </si>
  <si>
    <t>m3</t>
  </si>
  <si>
    <t>-1117491093</t>
  </si>
  <si>
    <t>VV</t>
  </si>
  <si>
    <t>Předpokládaná tl. ornice 300 mm</t>
  </si>
  <si>
    <t>86,0*3,50*0,30</t>
  </si>
  <si>
    <t>22</t>
  </si>
  <si>
    <t>132201202</t>
  </si>
  <si>
    <t>Hloubení rýh š do 2000 mm v hornině tř. 3 objemu do 1000 m3</t>
  </si>
  <si>
    <t>1441743691</t>
  </si>
  <si>
    <t>((3,40+1,0)*0,80/2)*86,0 "- pro provizorní koryto"</t>
  </si>
  <si>
    <t>23</t>
  </si>
  <si>
    <t>132201209</t>
  </si>
  <si>
    <t>Příplatek za lepivost k hloubení rýh š do 2000 mm v hornině tř. 3</t>
  </si>
  <si>
    <t>1139052858</t>
  </si>
  <si>
    <t>151,360 "- Viz. pol. č. 132201202 - Hloubení rýh š. do 2000 mm ve tř.3"</t>
  </si>
  <si>
    <t>24</t>
  </si>
  <si>
    <t>167101102</t>
  </si>
  <si>
    <t>Nakládání výkopku z hornin tř. 1 až 4 přes 100 m3</t>
  </si>
  <si>
    <t>1773989314</t>
  </si>
  <si>
    <t>Pro dovoz materiálu z mezideponie pro zásyp</t>
  </si>
  <si>
    <t>25</t>
  </si>
  <si>
    <t>162301101</t>
  </si>
  <si>
    <t>Vodorovné přemístění do 500 m výkopku/sypaniny z horniny tř. 1 až 4</t>
  </si>
  <si>
    <t>636878178</t>
  </si>
  <si>
    <t>Dovoz materiálu z mezideponie pro zásyp</t>
  </si>
  <si>
    <t>26</t>
  </si>
  <si>
    <t>174101101</t>
  </si>
  <si>
    <t>Zásyp jam, šachet rýh nebo kolem objektů sypaninou se zhutněním</t>
  </si>
  <si>
    <t>-1105300527</t>
  </si>
  <si>
    <t>((3,40+1,0)*0,80/2)*86,0 "- pro uvedení do původního stavu"</t>
  </si>
  <si>
    <t>27</t>
  </si>
  <si>
    <t>181301105</t>
  </si>
  <si>
    <t>Rozprostření ornice tl vrstvy do 300 mm pl do 500 m2 v rovině nebo ve svahu do 1:5</t>
  </si>
  <si>
    <t>40140390</t>
  </si>
  <si>
    <t>86,0*3,50</t>
  </si>
  <si>
    <t>28</t>
  </si>
  <si>
    <t>181411131</t>
  </si>
  <si>
    <t>Založení parkového trávníku výsevem plochy do 1000 m2 v rovině a ve svahu do 1:5</t>
  </si>
  <si>
    <t>1647975343</t>
  </si>
  <si>
    <t>301,000 "- Viz. pol. č. 181301105 - Rozprostření ornice"</t>
  </si>
  <si>
    <t>29</t>
  </si>
  <si>
    <t>M</t>
  </si>
  <si>
    <t>005724100</t>
  </si>
  <si>
    <t>osivo směs travní parková</t>
  </si>
  <si>
    <t>kg</t>
  </si>
  <si>
    <t>-23601136</t>
  </si>
  <si>
    <t>Uvažovaná spotřeba 0,05 kg/m2</t>
  </si>
  <si>
    <t>0,05*(86,0*3,50)</t>
  </si>
  <si>
    <t>SO.101 - SO.101 - Komunikace</t>
  </si>
  <si>
    <t>HSV - Práce a dodávky HSV</t>
  </si>
  <si>
    <t xml:space="preserve">    1 - Zemní práce</t>
  </si>
  <si>
    <t xml:space="preserve">      R10 - Společné zemní práce</t>
  </si>
  <si>
    <t xml:space="preserve">      R11 - Zemní práce pro komunikace</t>
  </si>
  <si>
    <t xml:space="preserve">      R13 - Zemní práce pro oplocení</t>
  </si>
  <si>
    <t xml:space="preserve">      R14 - Založení zeleně</t>
  </si>
  <si>
    <t xml:space="preserve">      R19 - Odstranění zeleně</t>
  </si>
  <si>
    <t xml:space="preserve">    2 - Zakládání</t>
  </si>
  <si>
    <t xml:space="preserve">      R21 - Štětovnicové pažení jámy</t>
  </si>
  <si>
    <t xml:space="preserve">    3 - Svislé a kompletní konstrukce</t>
  </si>
  <si>
    <t xml:space="preserve">      R32 - Úhlová zeď</t>
  </si>
  <si>
    <t xml:space="preserve">      R33 - Podezdívka oplocení</t>
  </si>
  <si>
    <t xml:space="preserve">    5 - Komunikace</t>
  </si>
  <si>
    <t xml:space="preserve">      R50 - Podkladní vrstvy</t>
  </si>
  <si>
    <t xml:space="preserve">      R51 - Komunikace pro automobilovou dopravu</t>
  </si>
  <si>
    <t xml:space="preserve">      R53 - Komunikace pro pěší ze zámkové dlažby</t>
  </si>
  <si>
    <t xml:space="preserve">      R54 - Pojížděná komunikace pro pěší ze zámkové dlažby</t>
  </si>
  <si>
    <t xml:space="preserve">    6 - Úpravy povrchů, podlahy a osazování výplní</t>
  </si>
  <si>
    <t xml:space="preserve">      R61 - Povrchová úprava podezdívky oplocení</t>
  </si>
  <si>
    <t xml:space="preserve">    8 - Trubní vedení</t>
  </si>
  <si>
    <t xml:space="preserve">      R80 - Společné práce pro trubní vedení</t>
  </si>
  <si>
    <t xml:space="preserve">      R81 - Napojení odvodňovačů</t>
  </si>
  <si>
    <t xml:space="preserve">      R82 - Uliční vpusti</t>
  </si>
  <si>
    <t xml:space="preserve">    9 - Ostatní konstrukce a práce-bourání</t>
  </si>
  <si>
    <t xml:space="preserve">      R90 - Společné práce pro bourání a konstrukce</t>
  </si>
  <si>
    <t xml:space="preserve">      R95 - Osazení obrub a linek</t>
  </si>
  <si>
    <t xml:space="preserve">      R96 - Bourání konstrukcí vozovek</t>
  </si>
  <si>
    <t xml:space="preserve">      R97 - Ostatní bourací práce</t>
  </si>
  <si>
    <t xml:space="preserve">      R98 - Vodorovné dopravní značení</t>
  </si>
  <si>
    <t xml:space="preserve">      R99 - Svislé dopravní značení</t>
  </si>
  <si>
    <t xml:space="preserve">      99 - Přesun hmot</t>
  </si>
  <si>
    <t>HSV</t>
  </si>
  <si>
    <t>Práce a dodávky HSV</t>
  </si>
  <si>
    <t>Zemní práce</t>
  </si>
  <si>
    <t>R10</t>
  </si>
  <si>
    <t>Společné zemní práce</t>
  </si>
  <si>
    <t>167101R11</t>
  </si>
  <si>
    <t>Nákup zeminy schopné zúrodnění včetně naložení a dovozu na místo použití</t>
  </si>
  <si>
    <t>-1946043368</t>
  </si>
  <si>
    <t>142,0*0,25-12,0</t>
  </si>
  <si>
    <t>167101101</t>
  </si>
  <si>
    <t>Nakládání výkopku z hornin tř. 1 až 4 do 100 m3</t>
  </si>
  <si>
    <t>-1286149653</t>
  </si>
  <si>
    <t>Nakládání na mezideponii pro násypy, zásypy a zpětné použití ornice:</t>
  </si>
  <si>
    <t>12,0 "- ornice"</t>
  </si>
  <si>
    <t>935861050</t>
  </si>
  <si>
    <t>Dovoz materiálu z mezideponie na místo použití</t>
  </si>
  <si>
    <t>162701105</t>
  </si>
  <si>
    <t>Vodorovné přemístění do 10000 m výkopku/sypaniny z horniny tř. 1 až 4</t>
  </si>
  <si>
    <t>-1964131856</t>
  </si>
  <si>
    <t>Odvoz výkopku na skládku:</t>
  </si>
  <si>
    <t>392,071 "- z komunikací"</t>
  </si>
  <si>
    <t>27,225-19,525 "- z oplocení"</t>
  </si>
  <si>
    <t>Součet</t>
  </si>
  <si>
    <t>171201201</t>
  </si>
  <si>
    <t>Uložení sypaniny na skládky</t>
  </si>
  <si>
    <t>-2122515512</t>
  </si>
  <si>
    <t>399,771 "- viz. položka č. 162301R02 - Vodorovné přemístění na skládku"</t>
  </si>
  <si>
    <t>171201211</t>
  </si>
  <si>
    <t>Poplatek za uložení stavebního odpadu - zeminy a kameniva na skládce</t>
  </si>
  <si>
    <t>t</t>
  </si>
  <si>
    <t>55859067</t>
  </si>
  <si>
    <t>399,771*1,75 "- viz. položka č. 162701105 - Vodorovné přemístění na skládku"</t>
  </si>
  <si>
    <t>181951102</t>
  </si>
  <si>
    <t>Úprava pláně v hornině tř. 1 až 4 se zhutněním</t>
  </si>
  <si>
    <t>1645551353</t>
  </si>
  <si>
    <t>449,0*1,11 "- komunikace pro aut. dopravu - KS I"</t>
  </si>
  <si>
    <t>65,50*1,11 "- komunikace pro pěší"</t>
  </si>
  <si>
    <t>26,0*1,11 "- vjezdy"</t>
  </si>
  <si>
    <t>R11</t>
  </si>
  <si>
    <t>Zemní práce pro komunikace</t>
  </si>
  <si>
    <t>122202201</t>
  </si>
  <si>
    <t>Odkopávky a prokopávky nezapažené pro silnice objemu do 100 m3 v hornině tř. 3</t>
  </si>
  <si>
    <t>-462012825</t>
  </si>
  <si>
    <t>Odkop pro komunikace a zpevněné plochy:</t>
  </si>
  <si>
    <t>0,29*449,0*1,11 "- komunikace pro aut. dopravu"</t>
  </si>
  <si>
    <t>0,23*65,50*1,05 "- komunikace pro pěší"</t>
  </si>
  <si>
    <t>0,23*26,0*1,05 "- vjezdy"</t>
  </si>
  <si>
    <t>Odkop pro výměnu podloží:</t>
  </si>
  <si>
    <t>0,200*65,50*1,11 "- komunikace pro pěší"</t>
  </si>
  <si>
    <t>0,400*449,0*1,11 "- komunikace pro aut. dopravu - KS I"</t>
  </si>
  <si>
    <t>0,400*26,0*1,11 "- vjezdy"</t>
  </si>
  <si>
    <t>122202209</t>
  </si>
  <si>
    <t>Příplatek k odkopávkám a prokopávkám pro silnice v hornině tř. 3 za lepivost</t>
  </si>
  <si>
    <t>-4778390</t>
  </si>
  <si>
    <t>392,071 "- viz. položka 122202201 - odkopávky pro silnice"</t>
  </si>
  <si>
    <t>120001101</t>
  </si>
  <si>
    <t>Příplatek za ztížení odkopávky nebo prokkopávky v blízkosti inženýrských sítí</t>
  </si>
  <si>
    <t>81778350</t>
  </si>
  <si>
    <t>Uvažováno s 40,0% objemu:</t>
  </si>
  <si>
    <t>392,071*0,40</t>
  </si>
  <si>
    <t>R13</t>
  </si>
  <si>
    <t>Zemní práce pro oplocení</t>
  </si>
  <si>
    <t>131201201</t>
  </si>
  <si>
    <t>Hloubení jam zapažených v hornině tř. 3 objemu do 100 m3</t>
  </si>
  <si>
    <t>177368943</t>
  </si>
  <si>
    <t>4,95*5,50 "- pro úhlovou zeď"</t>
  </si>
  <si>
    <t>131201209</t>
  </si>
  <si>
    <t>Příplatek za lepivost u hloubení jam zapažených v hornině tř. 3</t>
  </si>
  <si>
    <t>647305735</t>
  </si>
  <si>
    <t>27,225 "- Viz. pol. č. 131201201 - Hloubení jam zapažených ve tř. 3"</t>
  </si>
  <si>
    <t>-410199948</t>
  </si>
  <si>
    <t>(0,95+2,60)*5,50 "- pro úhlovou zeď"</t>
  </si>
  <si>
    <t>R14</t>
  </si>
  <si>
    <t>Založení zeleně</t>
  </si>
  <si>
    <t>183402121</t>
  </si>
  <si>
    <t>Rozrušení půdy souvislé plochy do 500 m2 hloubky do 150 mm v rovině a svahu do 1:5</t>
  </si>
  <si>
    <t>1764708402</t>
  </si>
  <si>
    <t>37,0+52,0+38,0+7,0+6,0+2,0</t>
  </si>
  <si>
    <t>184802111</t>
  </si>
  <si>
    <t>Chemické odplevelení před založením kultury nad 20 m2 postřikem na široko v rovině a svahu do 1:5</t>
  </si>
  <si>
    <t>-491683955</t>
  </si>
  <si>
    <t>142,0 "- Viz. pol. č. 183402131 - Rozrušení půdy na hl. 150 mm"</t>
  </si>
  <si>
    <t>181301104</t>
  </si>
  <si>
    <t>Rozprostření ornice tl vrstvy do 250 mm pl do 500 m2 v rovině nebo ve svahu do 1:5</t>
  </si>
  <si>
    <t>1444120797</t>
  </si>
  <si>
    <t>181111121</t>
  </si>
  <si>
    <t>Plošná úprava terénu do 500 m2 zemina tř 1 až 4 nerovnosti do 150 mm v rovinně a svahu do 1:5</t>
  </si>
  <si>
    <t>-1057814675</t>
  </si>
  <si>
    <t>Úprava podorničí</t>
  </si>
  <si>
    <t>811825970</t>
  </si>
  <si>
    <t>715070585</t>
  </si>
  <si>
    <t>Uvažovaná spotřeba 0,015 kg/m2</t>
  </si>
  <si>
    <t>0,015*142,0</t>
  </si>
  <si>
    <t>185811211</t>
  </si>
  <si>
    <t>Vyhrabání trávníku souvislé plochy do 1000 m2 v rovině a svahu do 1:5</t>
  </si>
  <si>
    <t>767407140</t>
  </si>
  <si>
    <t>111151121</t>
  </si>
  <si>
    <t>Pokosení trávníku parkového plochy do 1000 m2 s odvozem do 20 km v rovině a svahu do 1:5</t>
  </si>
  <si>
    <t>-1684764410</t>
  </si>
  <si>
    <t>185802113</t>
  </si>
  <si>
    <t>Hnojení půdy umělým hnojivem na široko v rovině a svahu do 1:5</t>
  </si>
  <si>
    <t>1207177162</t>
  </si>
  <si>
    <t>Uvažovaná spotřeba 0,00005 t/m2</t>
  </si>
  <si>
    <t>0,00005*142,0</t>
  </si>
  <si>
    <t>R19</t>
  </si>
  <si>
    <t>Odstranění zeleně</t>
  </si>
  <si>
    <t>-1159555727</t>
  </si>
  <si>
    <t>40,0+80,0</t>
  </si>
  <si>
    <t>-1989056633</t>
  </si>
  <si>
    <t>Předpokládaná tl. ornice 100 mm</t>
  </si>
  <si>
    <t>0,10*(8,0+18,50+58,50+6,50+9,0+5,0+6,0+8,50)</t>
  </si>
  <si>
    <t>Zakládání</t>
  </si>
  <si>
    <t>R21</t>
  </si>
  <si>
    <t>Štětovnicové pažení jámy</t>
  </si>
  <si>
    <t>153112122</t>
  </si>
  <si>
    <t>Zaberanění ocelových štětovnic na dl do 8 m ve standardních podmínkách z terénu</t>
  </si>
  <si>
    <t>-130013806</t>
  </si>
  <si>
    <t>(1,0+4,0+0,50+1,0)*4,0</t>
  </si>
  <si>
    <t>134422R00</t>
  </si>
  <si>
    <t>štětovnice IIn, EN 10248-2 zn. S240GP (1.0021) dle EN 10248-1</t>
  </si>
  <si>
    <t>831891720</t>
  </si>
  <si>
    <t>Uvažovaná hmotnost: 0,130 t/m2</t>
  </si>
  <si>
    <t>(1,0+4,0+0,50+1,0)*4,0*0,130</t>
  </si>
  <si>
    <t>Koeficient opotřebení po dobu výstavby při dočasném použití stěny: 0,50</t>
  </si>
  <si>
    <t>-3,380*(1,0-0,50)</t>
  </si>
  <si>
    <t>153111113</t>
  </si>
  <si>
    <t>Řezání otvorů v ocelových štětovnicích na skládce</t>
  </si>
  <si>
    <t>1520539723</t>
  </si>
  <si>
    <t>153113111</t>
  </si>
  <si>
    <t>Vytažení ocelových štětovnic dl do 12 m zaberaněných do hl 4 m z terénu ve standardnich podmínkách</t>
  </si>
  <si>
    <t>233158448</t>
  </si>
  <si>
    <t>26,000 "- Viz. pol. č. 153112122 - Zaberanění ocelových štětovnic"</t>
  </si>
  <si>
    <t>Svislé a kompletní konstrukce</t>
  </si>
  <si>
    <t>R32</t>
  </si>
  <si>
    <t>Úhlová zeď</t>
  </si>
  <si>
    <t>451315111</t>
  </si>
  <si>
    <t>Podkladní nebo vyrovnávací vrstva z betonu C25/30 tl 100 mm</t>
  </si>
  <si>
    <t>1268589026</t>
  </si>
  <si>
    <t>(2,50+2,50)*1,70</t>
  </si>
  <si>
    <t>30</t>
  </si>
  <si>
    <t>334323218</t>
  </si>
  <si>
    <t>Mostní křídla a závěrné zídky ze ŽB C 30/37</t>
  </si>
  <si>
    <t>1738961298</t>
  </si>
  <si>
    <t>Beton C 30/37 XF3+XC4+XD3</t>
  </si>
  <si>
    <t>(2,50+2,50)*1,30*0,30+((2,50+0,90)*1,75+2,50*1,50)*0,30 "- pod oplocením"</t>
  </si>
  <si>
    <t>31</t>
  </si>
  <si>
    <t>334361226</t>
  </si>
  <si>
    <t>Výztuž křídel, závěrných zdí z betonářské oceli 10 505</t>
  </si>
  <si>
    <t>-609559647</t>
  </si>
  <si>
    <t>Křídla - Uvažovaná spotřeba 0,220 t/m3:</t>
  </si>
  <si>
    <t>((2,50+2,50)*1,30*0,30+((2,50+0,90)*1,75+2,50*1,50)*0,30)*0,220 "- pod oplocením"</t>
  </si>
  <si>
    <t>32</t>
  </si>
  <si>
    <t>334352111</t>
  </si>
  <si>
    <t>Bednění mostních křídel a závěrných zídek ze systémového bednění s výplní z překližek - zřízení</t>
  </si>
  <si>
    <t>781190747</t>
  </si>
  <si>
    <t>2*((2,50+2,50)+1,30)*0,30+2*((2,50+0,90)*1,75+2,50*1,50)+(1,50+2*1,75)*0,30 "- pod oplocením"</t>
  </si>
  <si>
    <t>33</t>
  </si>
  <si>
    <t>334351R11</t>
  </si>
  <si>
    <t>Příplatek za vložení drenážního potahu do svislého bednění s osazením všech sytémových prvků včetně dodání mateiálu</t>
  </si>
  <si>
    <t>-1677162787</t>
  </si>
  <si>
    <t>(2,50*1,75+2,50*1,50) "- pod oplocením"</t>
  </si>
  <si>
    <t>34</t>
  </si>
  <si>
    <t>334352211</t>
  </si>
  <si>
    <t>Bednění mostních křídel a závěrných zídek ze systémového bednění s výplní z překližek - odstranění</t>
  </si>
  <si>
    <t>-1703188525</t>
  </si>
  <si>
    <t>24,680 "- viz. pol. č. 334352211 - Bednění mostních křídel"</t>
  </si>
  <si>
    <t>35</t>
  </si>
  <si>
    <t>931994101</t>
  </si>
  <si>
    <t>Těsnění pracovní spáry betonové konstrukce povrchovým těsnicím pásem</t>
  </si>
  <si>
    <t>m</t>
  </si>
  <si>
    <t>-130770097</t>
  </si>
  <si>
    <t>2*(2,50+2,50+0,90) "- pod oplocením"</t>
  </si>
  <si>
    <t>36</t>
  </si>
  <si>
    <t>931995111</t>
  </si>
  <si>
    <t>Nátěr v pracovní spáře betonářské výztuže 2x ochranný</t>
  </si>
  <si>
    <t>2093845389</t>
  </si>
  <si>
    <t>(2,50+2,50+0,90)*0,30 "- pod oplocením"</t>
  </si>
  <si>
    <t>37</t>
  </si>
  <si>
    <t>711142559</t>
  </si>
  <si>
    <t>Provedení izolace proti zemní vlhkosti pásy přitavením svislé NAIP</t>
  </si>
  <si>
    <t>-718530860</t>
  </si>
  <si>
    <t>(0,30+0,30+0,90)*(2,50+2,50)+(0,35+0,70+1,75+0,30)*2,50+(0,35+0,70+1,50+0,30)*2,50+1,50*0,30+(2*0,90+0,30)*(1,75+0,30) "- pod oplocením"</t>
  </si>
  <si>
    <t>38</t>
  </si>
  <si>
    <t>62832134</t>
  </si>
  <si>
    <t>pás asfaltový natavitelný oxidovaný tl. 4,0mm typu V60 S40 s vložkou ze skleněné rohože, s jemnozrnným minerálním posypem</t>
  </si>
  <si>
    <t>-1973111679</t>
  </si>
  <si>
    <t>"Překryv a prořez 20,0% -" 27,130*0,20</t>
  </si>
  <si>
    <t>R33</t>
  </si>
  <si>
    <t>Podezdívka oplocení</t>
  </si>
  <si>
    <t>39</t>
  </si>
  <si>
    <t>977141126</t>
  </si>
  <si>
    <t>Vrty pro kotvy do betonu průměru 25 mm hloubky 250 mm s vyplněním epoxidovým tmelem</t>
  </si>
  <si>
    <t>891191674</t>
  </si>
  <si>
    <t>24 "- propojení podezdívky úhlové zdi"</t>
  </si>
  <si>
    <t>40</t>
  </si>
  <si>
    <t>395367225</t>
  </si>
  <si>
    <t>Spřahovací trny z oceli D 20 mm, dl. 500 mm osazené do tmelu Epoxy</t>
  </si>
  <si>
    <t>-2080501818</t>
  </si>
  <si>
    <t>24 "- Viz. pol. č. 977141119 - Vrty pro kotvy do betonu"</t>
  </si>
  <si>
    <t>41</t>
  </si>
  <si>
    <t>311231125</t>
  </si>
  <si>
    <t>Zdivo nosné z cihel dl 290 mm P20 až 25 na SMS 5 MPa</t>
  </si>
  <si>
    <t>657101198</t>
  </si>
  <si>
    <t>0,30*0,40*(4,60+0,80)</t>
  </si>
  <si>
    <t>42</t>
  </si>
  <si>
    <t>331231125</t>
  </si>
  <si>
    <t>Zdivo pilířů z cihel dl 290 mm pevnosti P 25 na SMS 5 MPa</t>
  </si>
  <si>
    <t>-429754506</t>
  </si>
  <si>
    <t>0,45*0,45*1,20</t>
  </si>
  <si>
    <t>43</t>
  </si>
  <si>
    <t>317232014</t>
  </si>
  <si>
    <t>Zdivo římsové z cihel plných lícových dl 290 mm P60 na MVC včetně spárování</t>
  </si>
  <si>
    <t>1882453657</t>
  </si>
  <si>
    <t>0,15*0,40*(5,10+0,90) "- ukočení podezdívky"</t>
  </si>
  <si>
    <t>0,50*0,50*0,15 "- hlava sloupku"</t>
  </si>
  <si>
    <t>44</t>
  </si>
  <si>
    <t>348941111</t>
  </si>
  <si>
    <t>Osazování rámového oplocení na MC v rámu 1500 mm</t>
  </si>
  <si>
    <t>-820627306</t>
  </si>
  <si>
    <t>4,50+0,80</t>
  </si>
  <si>
    <t>45</t>
  </si>
  <si>
    <t>553141108</t>
  </si>
  <si>
    <t>repase stávajícího ocelového kovaného oplocení výšky 0,8 m z plných ocelových profilů v hmotnosti do 50kg/m s otraskáním doplněním chybějících kusů a grafitovým nátěrem</t>
  </si>
  <si>
    <t>1107178313</t>
  </si>
  <si>
    <t>Komunikace</t>
  </si>
  <si>
    <t>R50</t>
  </si>
  <si>
    <t>Podkladní vrstvy</t>
  </si>
  <si>
    <t>46</t>
  </si>
  <si>
    <t>564851111</t>
  </si>
  <si>
    <t>Podklad ze štěrkodrtě ŠD tl 150 mm</t>
  </si>
  <si>
    <t>717725379</t>
  </si>
  <si>
    <t>podkladní vrstvy :</t>
  </si>
  <si>
    <t>2*449,50*1,11 "- komunikace pro aut. dopravu - KS I - 2 vrstvy"</t>
  </si>
  <si>
    <t>65,50*1,05 "- komunikace pro pěší"</t>
  </si>
  <si>
    <t>47</t>
  </si>
  <si>
    <t>564871111</t>
  </si>
  <si>
    <t>Podklad ze štěrkodrtě ŠD tl 250 mm</t>
  </si>
  <si>
    <t>-423877154</t>
  </si>
  <si>
    <t>26,0*1,05 "- vjezdy"</t>
  </si>
  <si>
    <t>48</t>
  </si>
  <si>
    <t>564561111</t>
  </si>
  <si>
    <t>Zřízení podsypu nebo podkladu ze sypaniny tl 200 mm</t>
  </si>
  <si>
    <t>488895939</t>
  </si>
  <si>
    <t>Výměna podloží - celková tl. 200 mm:</t>
  </si>
  <si>
    <t>Výměna podloží - celková tl. 400 mm:</t>
  </si>
  <si>
    <t>2*449,0*1,11 "- komunikace pro aut. dopravu - KS I - 2 vrstvy"</t>
  </si>
  <si>
    <t>2*26,0*1,11 "- vjezdy - 2 vrstvy"</t>
  </si>
  <si>
    <t>49</t>
  </si>
  <si>
    <t>58344199</t>
  </si>
  <si>
    <t>štěrkodrť frakce 0/63</t>
  </si>
  <si>
    <t>-1191399499</t>
  </si>
  <si>
    <t>2,45*0,200*65,50*1,11 "- komunikace pro pěší"</t>
  </si>
  <si>
    <t>2,45*0,400*449,0*1,11 "- komunikace pro aut. dopravu - KS I"</t>
  </si>
  <si>
    <t>2,45*0,400*26,0*1,11 "- vjezdy"</t>
  </si>
  <si>
    <t>R51</t>
  </si>
  <si>
    <t>Komunikace pro automobilovou dopravu</t>
  </si>
  <si>
    <t>50</t>
  </si>
  <si>
    <t>577134111</t>
  </si>
  <si>
    <t>Asfaltový beton vrstva obrusná ACO 11 (ABS) tř. I tl 40 mm š do 3 m z nemodifikovaného asfaltu</t>
  </si>
  <si>
    <t>-862909844</t>
  </si>
  <si>
    <t>394,50+54,50 "- komunikace pro aut. dopravu - KS I"</t>
  </si>
  <si>
    <t>51</t>
  </si>
  <si>
    <t>573231111</t>
  </si>
  <si>
    <t>Postřik živičný spojovací ze silniční emulze v množství 0,70 kg/m2</t>
  </si>
  <si>
    <t>1247312506</t>
  </si>
  <si>
    <t>2*449,0 "- komunikace pro aut. dopravu - KS I - 2 vrstvy"</t>
  </si>
  <si>
    <t>52</t>
  </si>
  <si>
    <t>577155112</t>
  </si>
  <si>
    <t>Asfaltový beton vrstva ložní ACL 16 (ABH) tl 60 mm š do 3 m z nemodifikovaného asfaltu</t>
  </si>
  <si>
    <t>2069072961</t>
  </si>
  <si>
    <t>449,0 "- komunikace pro aut. dopravu - KS I"</t>
  </si>
  <si>
    <t>53</t>
  </si>
  <si>
    <t>565135111</t>
  </si>
  <si>
    <t>Asfaltový beton vrstva podkladní ACP 16 (obalované kamenivo OKS) tl 50 mm š do 3 m</t>
  </si>
  <si>
    <t>-1039459706</t>
  </si>
  <si>
    <t>54</t>
  </si>
  <si>
    <t>573111112</t>
  </si>
  <si>
    <t>Postřik živičný infiltrační s posypem z asfaltu množství 1 kg/m2</t>
  </si>
  <si>
    <t>-1335447149</t>
  </si>
  <si>
    <t>R53</t>
  </si>
  <si>
    <t>Komunikace pro pěší ze zámkové dlažby</t>
  </si>
  <si>
    <t>55</t>
  </si>
  <si>
    <t>596211110</t>
  </si>
  <si>
    <t>Kladení zámkové dlažby komunikací pro pěší tl 60 mm skupiny A pl do 50 m2</t>
  </si>
  <si>
    <t>793715378</t>
  </si>
  <si>
    <t>39,50+12,0+2,50+6,50+3,50+1,50</t>
  </si>
  <si>
    <t>56</t>
  </si>
  <si>
    <t>59245015</t>
  </si>
  <si>
    <t>dlažba zámková profilová základní 200x165x60mm přírodní</t>
  </si>
  <si>
    <t>597813014</t>
  </si>
  <si>
    <t>-7,70 "- odpočet slepecké dlažby"</t>
  </si>
  <si>
    <t>Mezisoučet</t>
  </si>
  <si>
    <t>"Ztratné 2,0% -" 57,80*0,02</t>
  </si>
  <si>
    <t>57</t>
  </si>
  <si>
    <t>596211114</t>
  </si>
  <si>
    <t>Příplatek za kombinaci dvou barev u kladení betonových dlažeb komunikací pro pěší tl 60 mm skupiny A</t>
  </si>
  <si>
    <t>1883002485</t>
  </si>
  <si>
    <t>0,90+2,20+1,90+1,10+0,30+0,30+1,0  "- slepecká dlažba"</t>
  </si>
  <si>
    <t>58</t>
  </si>
  <si>
    <t>59245006</t>
  </si>
  <si>
    <t>dlažba skladebná betonová pro nevidomé 200x100x60mm barevná</t>
  </si>
  <si>
    <t>-1476639022</t>
  </si>
  <si>
    <t>"Ztratné 2,0% -" 7,70*0,02</t>
  </si>
  <si>
    <t>R54</t>
  </si>
  <si>
    <t>Pojížděná komunikace pro pěší ze zámkové dlažby</t>
  </si>
  <si>
    <t>59</t>
  </si>
  <si>
    <t>596211210</t>
  </si>
  <si>
    <t>Kladení zámkové dlažby komunikací pro pěší tl 80 mm skupiny A pl do 50 m2</t>
  </si>
  <si>
    <t>-1702540419</t>
  </si>
  <si>
    <t>19,50+6,50 "- vjezdy"</t>
  </si>
  <si>
    <t>60</t>
  </si>
  <si>
    <t>59245013</t>
  </si>
  <si>
    <t>dlažba zámková profilová 200x165x80mm přírodní</t>
  </si>
  <si>
    <t>-1730597039</t>
  </si>
  <si>
    <t>-3,80 "- odpočet slepecké dlažby"</t>
  </si>
  <si>
    <t>"Ztratné 2,0% -" 22,20*0,02</t>
  </si>
  <si>
    <t>61</t>
  </si>
  <si>
    <t>596211214</t>
  </si>
  <si>
    <t>Příplatek za kombinaci dvou barev u kladení betonových dlažeb komunikací pro pěší tl 80 mm skupiny A</t>
  </si>
  <si>
    <t>766818531</t>
  </si>
  <si>
    <t>2,10+1,70 "- slepecká dlažba"</t>
  </si>
  <si>
    <t>62</t>
  </si>
  <si>
    <t>592450061</t>
  </si>
  <si>
    <t>dlažba skladebná betonová pro nevidomé 200x100x80mm barevná</t>
  </si>
  <si>
    <t>1914609492</t>
  </si>
  <si>
    <t>"Ztratné 2,0% -" 3,80*0,02</t>
  </si>
  <si>
    <t>Úpravy povrchů, podlahy a osazování výplní</t>
  </si>
  <si>
    <t>R61</t>
  </si>
  <si>
    <t>Povrchová úprava podezdívky oplocení</t>
  </si>
  <si>
    <t>63</t>
  </si>
  <si>
    <t>623311121</t>
  </si>
  <si>
    <t>Vápenná omítka hladká jednovrstvá vnějších pilířů nebo sloupů nanášená ručně</t>
  </si>
  <si>
    <t>362530728</t>
  </si>
  <si>
    <t>0,40*(4,60+0,80)*2+2*0,30*0,40 "- podezdívka"</t>
  </si>
  <si>
    <t>4*0,45*1,20 "- sloupky"</t>
  </si>
  <si>
    <t>64</t>
  </si>
  <si>
    <t>620472912</t>
  </si>
  <si>
    <t>Vyrovnání podkladu pro tenkovrstvé omítky tmelem a skelnou tkaninou</t>
  </si>
  <si>
    <t>2047427550</t>
  </si>
  <si>
    <t>6,720 "- Viz. pol. č. 622421132 - Vnější omítka stěn MV nebo MVC hladká"</t>
  </si>
  <si>
    <t>65</t>
  </si>
  <si>
    <t>620471815</t>
  </si>
  <si>
    <t>Nátěr základní penetrační pro silikonové tenkovrstvé omítky</t>
  </si>
  <si>
    <t>1322468550</t>
  </si>
  <si>
    <t>66</t>
  </si>
  <si>
    <t>620471117</t>
  </si>
  <si>
    <t>Vnější omítka silikonová tenkovrstvá probarvená zatřená (škrábaná) tl 2 mm</t>
  </si>
  <si>
    <t>-1517010618</t>
  </si>
  <si>
    <t>Trubní vedení</t>
  </si>
  <si>
    <t>R80</t>
  </si>
  <si>
    <t>Společné práce pro trubní vedení</t>
  </si>
  <si>
    <t>67</t>
  </si>
  <si>
    <t>899331111</t>
  </si>
  <si>
    <t>Výšková úprava uličního vstupu nebo vpusti do 200 mm zvýšením poklopu</t>
  </si>
  <si>
    <t>-98397159</t>
  </si>
  <si>
    <t>68</t>
  </si>
  <si>
    <t>899431111</t>
  </si>
  <si>
    <t>Výšková úprava uličního vstupu nebo vpusti do 200 mm zvýšením krycího hrnce, šoupěte nebo hydrantu</t>
  </si>
  <si>
    <t>263215026</t>
  </si>
  <si>
    <t>R81</t>
  </si>
  <si>
    <t>Napojení odvodňovačů</t>
  </si>
  <si>
    <t>69</t>
  </si>
  <si>
    <t>451572111</t>
  </si>
  <si>
    <t>Lože pod potrubí otevřený výkop z kameniva drobného těženého</t>
  </si>
  <si>
    <t>1052126547</t>
  </si>
  <si>
    <t>1,0*0,30*(18,0+7,0) "- přípojky odvodnění"</t>
  </si>
  <si>
    <t>70</t>
  </si>
  <si>
    <t>871310310</t>
  </si>
  <si>
    <t>Montáž kanalizačního potrubí hladkého plnostěnného SN 10 z polypropylenu DN 150</t>
  </si>
  <si>
    <t>1915705826</t>
  </si>
  <si>
    <t>7,0+2,0+7,0+2,0 "- napojení UV"</t>
  </si>
  <si>
    <t>71</t>
  </si>
  <si>
    <t>28617003</t>
  </si>
  <si>
    <t>trubka kanalizační PP plnostěnná třívrstvá DN 150x1000 mm SN 10</t>
  </si>
  <si>
    <t>545457701</t>
  </si>
  <si>
    <t>"Prořez 5,0% -" 18,0*0,05</t>
  </si>
  <si>
    <t>72</t>
  </si>
  <si>
    <t>871350310</t>
  </si>
  <si>
    <t>Montáž kanalizačního potrubí hladkého plnostěnného SN 10 z polypropylenu DN 200</t>
  </si>
  <si>
    <t>1625910640</t>
  </si>
  <si>
    <t>5,0+2,0 "- napojení UV"</t>
  </si>
  <si>
    <t>73</t>
  </si>
  <si>
    <t>28617004</t>
  </si>
  <si>
    <t>trubka kanalizační PP plnostěnná třívrstvá DN 200x1000 mm SN 10</t>
  </si>
  <si>
    <t>-693855555</t>
  </si>
  <si>
    <t>"Prořez 5,0% -" 7,0*0,05</t>
  </si>
  <si>
    <t>74</t>
  </si>
  <si>
    <t>877315211</t>
  </si>
  <si>
    <t>Montáž tvarovek z tvrdého PVC-systém KG nebo z polypropylenu-systém KG 2000 jednoosé DN 160</t>
  </si>
  <si>
    <t>1831166889</t>
  </si>
  <si>
    <t>2*4</t>
  </si>
  <si>
    <t>75</t>
  </si>
  <si>
    <t>28617338</t>
  </si>
  <si>
    <t>koleno kanalizace PP KG DN 160x45°</t>
  </si>
  <si>
    <t>1185826357</t>
  </si>
  <si>
    <t>76</t>
  </si>
  <si>
    <t>877355221</t>
  </si>
  <si>
    <t>Montáž tvarovek z tvrdého PVC-systém KG nebo z polypropylenu-systém KG 2000 dvouosé DN 200</t>
  </si>
  <si>
    <t>449967589</t>
  </si>
  <si>
    <t>77</t>
  </si>
  <si>
    <t>28617360</t>
  </si>
  <si>
    <t>odbočka kanalizace PP korugované DN 200/160, pro KG 45°</t>
  </si>
  <si>
    <t>-479270404</t>
  </si>
  <si>
    <t>78</t>
  </si>
  <si>
    <t>899623141</t>
  </si>
  <si>
    <t>Obetonování potrubí nebo zdiva stok betonem prostým tř. C 12/15 otevřený výkop</t>
  </si>
  <si>
    <t>-1688502754</t>
  </si>
  <si>
    <t>Obetonování uličních vpustí</t>
  </si>
  <si>
    <t>4*0,50</t>
  </si>
  <si>
    <t>R82</t>
  </si>
  <si>
    <t>Uliční vpusti</t>
  </si>
  <si>
    <t>79</t>
  </si>
  <si>
    <t>895941111</t>
  </si>
  <si>
    <t>Zřízení vpusti kanalizační uliční z betonových dílců typ UV-50 normální</t>
  </si>
  <si>
    <t>598342862</t>
  </si>
  <si>
    <t>80</t>
  </si>
  <si>
    <t>592238640</t>
  </si>
  <si>
    <t>prstenec betonový pro uliční vpusť vyrovnávací TBV-Q 390/60/10a, 39x6x5 cm</t>
  </si>
  <si>
    <t>-1217668321</t>
  </si>
  <si>
    <t>81</t>
  </si>
  <si>
    <t>59223875</t>
  </si>
  <si>
    <t>koš nízký pro uliční vpusti žárově Pz plech pro rám 500/500mm</t>
  </si>
  <si>
    <t>1083735240</t>
  </si>
  <si>
    <t>82</t>
  </si>
  <si>
    <t>59223858</t>
  </si>
  <si>
    <t>skruž pro uliční vpusť horní betonová 450x570x50mm</t>
  </si>
  <si>
    <t>303197578</t>
  </si>
  <si>
    <t>83</t>
  </si>
  <si>
    <t>592238540</t>
  </si>
  <si>
    <t>skruž pro uliční vpusť s výtokovým otvorem PVC betonová 450x350x50mm</t>
  </si>
  <si>
    <t>1103751801</t>
  </si>
  <si>
    <t>84</t>
  </si>
  <si>
    <t>592238520</t>
  </si>
  <si>
    <t>dno betonové pro uliční vpusť s kalovou prohlubní TBV-Q 2a 45x30x5 cm</t>
  </si>
  <si>
    <t>1848372825</t>
  </si>
  <si>
    <t>85</t>
  </si>
  <si>
    <t>899204112</t>
  </si>
  <si>
    <t>Osazení mříží litinových včetně rámů a košů na bahno pro třídu zatížení D400, E600</t>
  </si>
  <si>
    <t>1951385607</t>
  </si>
  <si>
    <t>86</t>
  </si>
  <si>
    <t>55242320</t>
  </si>
  <si>
    <t>mříž vtoková litinová plochá 500x500mm</t>
  </si>
  <si>
    <t>715653058</t>
  </si>
  <si>
    <t>Ostatní konstrukce a práce-bourání</t>
  </si>
  <si>
    <t>R90</t>
  </si>
  <si>
    <t>Společné práce pro bourání a konstrukce</t>
  </si>
  <si>
    <t>87</t>
  </si>
  <si>
    <t>919735111</t>
  </si>
  <si>
    <t>Řezání stávajícího živičného krytu hl do 50 mm</t>
  </si>
  <si>
    <t>1798687409</t>
  </si>
  <si>
    <t>14,0+3,50+6,0+6,0 "- napojení na stávající komunikace"</t>
  </si>
  <si>
    <t>88</t>
  </si>
  <si>
    <t>919735113</t>
  </si>
  <si>
    <t>Řezání stávajícího živičného krytu hl do 150 mm</t>
  </si>
  <si>
    <t>292723326</t>
  </si>
  <si>
    <t>89</t>
  </si>
  <si>
    <t>919112212</t>
  </si>
  <si>
    <t>Řezání spár pro vytvoření komůrky š 10 mm hl 20 mm pro těsnící zálivku v živičném krytu</t>
  </si>
  <si>
    <t>7259772</t>
  </si>
  <si>
    <t>29,50 "- řezání asfaltu pro napojení na stávající komunikace"</t>
  </si>
  <si>
    <t>90</t>
  </si>
  <si>
    <t>919121212</t>
  </si>
  <si>
    <t>Těsnění spár zálivkou za studena pro komůrky š 10 mm hl 20 mm bez těsnicího profilu</t>
  </si>
  <si>
    <t>1445992981</t>
  </si>
  <si>
    <t>29,50 "- Viz. pol. č. 919112212 - Řezání spar pro vytvoření komůrky 10x20 mm"</t>
  </si>
  <si>
    <t>91</t>
  </si>
  <si>
    <t>938909311</t>
  </si>
  <si>
    <t>Čištění vozovek metením strojně podkladu nebo krytu betonového nebo živičného</t>
  </si>
  <si>
    <t>1444046678</t>
  </si>
  <si>
    <t>1x během výstavby a 1x po výstavbě</t>
  </si>
  <si>
    <t>2*449,0 "- Komunikace pro aut. dopravu - asfalt"</t>
  </si>
  <si>
    <t>2*65,50 "- Komunikace pro pěší dopravu - zámk. dlažba"</t>
  </si>
  <si>
    <t>2*26,0 "- Vjezdy - zámk. dlažba"</t>
  </si>
  <si>
    <t>2*100,0 "- Ostatní okolní plochy"</t>
  </si>
  <si>
    <t>R95</t>
  </si>
  <si>
    <t>Osazení obrub a linek</t>
  </si>
  <si>
    <t>92</t>
  </si>
  <si>
    <t>916131213</t>
  </si>
  <si>
    <t>Osazení silničního obrubníku betonového stojatého s boční opěrou do lože z betonu prostého</t>
  </si>
  <si>
    <t>-788011009</t>
  </si>
  <si>
    <t>39,0+35,0+12,0+6,0+8,50+3,0+1,0</t>
  </si>
  <si>
    <t>93</t>
  </si>
  <si>
    <t>59217031</t>
  </si>
  <si>
    <t>obrubník betonový silniční 1000x150x250mm</t>
  </si>
  <si>
    <t>942140013</t>
  </si>
  <si>
    <t>-20,0 "- odpočet nájezdových obrub"</t>
  </si>
  <si>
    <t>-8,0 "- odpočet přechodových obrub"</t>
  </si>
  <si>
    <t>-3,120 "- odpočet obloukových obrub"</t>
  </si>
  <si>
    <t>"Ztratné 2,0% -" 73,380*0,02</t>
  </si>
  <si>
    <t>94</t>
  </si>
  <si>
    <t>59217029</t>
  </si>
  <si>
    <t>obrubník betonový silniční nájezdový 1000x150x150mm</t>
  </si>
  <si>
    <t>-464207010</t>
  </si>
  <si>
    <t>4,0+4,0+5,50+4,50+2,0</t>
  </si>
  <si>
    <t>"Ztratné 2,0% -" 20,0*0,02</t>
  </si>
  <si>
    <t>95</t>
  </si>
  <si>
    <t>59217030</t>
  </si>
  <si>
    <t>obrubník betonový silniční přechodový 1000x150x150-250mm</t>
  </si>
  <si>
    <t>40503494</t>
  </si>
  <si>
    <t>8*1,0</t>
  </si>
  <si>
    <t>"Ztratné 2,0% -" 8,0*0,02</t>
  </si>
  <si>
    <t>96</t>
  </si>
  <si>
    <t>59217035</t>
  </si>
  <si>
    <t>obrubník betonový obloukový vnější 780x150x250mm</t>
  </si>
  <si>
    <t>-663307507</t>
  </si>
  <si>
    <t>1,560 "- R=0,50m"</t>
  </si>
  <si>
    <t>1,560 "- R=1,0m"</t>
  </si>
  <si>
    <t>97</t>
  </si>
  <si>
    <t>916231213</t>
  </si>
  <si>
    <t>Osazení chodníkového obrubníku betonového stojatého s boční opěrou do lože z betonu prostého</t>
  </si>
  <si>
    <t>1909701381</t>
  </si>
  <si>
    <t>8,0 "- podél vjezdu"</t>
  </si>
  <si>
    <t>98</t>
  </si>
  <si>
    <t>59217017</t>
  </si>
  <si>
    <t>obrubník betonový chodníkový 1000x100x250mm</t>
  </si>
  <si>
    <t>1913248686</t>
  </si>
  <si>
    <t>99</t>
  </si>
  <si>
    <t>916331112</t>
  </si>
  <si>
    <t>Osazení zahradního obrubníku betonového do lože z betonu s boční opěrou</t>
  </si>
  <si>
    <t>-1478768803</t>
  </si>
  <si>
    <t>11,50+7,0+1,50+2,50+1,0 "- podél komunikace pro pěší"</t>
  </si>
  <si>
    <t>592173R50</t>
  </si>
  <si>
    <t>obrubník betonový zahradní přírodní šedá 50x5x25 cm</t>
  </si>
  <si>
    <t>-373895401</t>
  </si>
  <si>
    <t>"Ztratné 2,0% -" 23,50*0,02</t>
  </si>
  <si>
    <t>R96</t>
  </si>
  <si>
    <t>Bourání konstrukcí vozovek</t>
  </si>
  <si>
    <t>101</t>
  </si>
  <si>
    <t>113154122</t>
  </si>
  <si>
    <t>Frézování živičného krytu tl 40 mm pruh š 1 m pl do 500 m2 bez překážek v trase</t>
  </si>
  <si>
    <t>458712347</t>
  </si>
  <si>
    <t>540,0 "- komunikace pro aut. dopravu - plné KS"</t>
  </si>
  <si>
    <t>7,50+2,0+3,0 " pro napojení na stávající stav"</t>
  </si>
  <si>
    <t>102</t>
  </si>
  <si>
    <t>113107243</t>
  </si>
  <si>
    <t>Odstranění podkladu pl přes 200 m2 živičných tl 150 mm</t>
  </si>
  <si>
    <t>-1935768976</t>
  </si>
  <si>
    <t>103</t>
  </si>
  <si>
    <t>113107231</t>
  </si>
  <si>
    <t>Odstranění podkladu pl přes 200 m2 z betonu prostého tl 150 mm</t>
  </si>
  <si>
    <t>2062031634</t>
  </si>
  <si>
    <t>Podkladní vrstva pod asfaltem:</t>
  </si>
  <si>
    <t>104</t>
  </si>
  <si>
    <t>113107223</t>
  </si>
  <si>
    <t>Odstranění podkladu pl přes 200 m2 z kameniva drceného tl 300 mm</t>
  </si>
  <si>
    <t>-1230512997</t>
  </si>
  <si>
    <t>105</t>
  </si>
  <si>
    <t>113106123</t>
  </si>
  <si>
    <t>Rozebrání dlažeb nebo dílců komunikací pro pěší ze zámkových dlaždic</t>
  </si>
  <si>
    <t>-425560459</t>
  </si>
  <si>
    <t>1,50 "- komunikace pro pěší"</t>
  </si>
  <si>
    <t>106</t>
  </si>
  <si>
    <t>113107330</t>
  </si>
  <si>
    <t>Odstranění podkladu z betonu prostého tl 100 mm strojně pl do 50 m2</t>
  </si>
  <si>
    <t>-1103949625</t>
  </si>
  <si>
    <t>9,0+4,0 "- betonové plochy"</t>
  </si>
  <si>
    <t>107</t>
  </si>
  <si>
    <t>113107222</t>
  </si>
  <si>
    <t>Odstranění podkladu pl přes 200 m2 z kameniva drceného tl 200 mm</t>
  </si>
  <si>
    <t>1132658289</t>
  </si>
  <si>
    <t>Podkladní vrstvy:</t>
  </si>
  <si>
    <t>1,50 "- komunikace pro pěší - zámk. dlažba"</t>
  </si>
  <si>
    <t>13,0 "- betonové plochy"</t>
  </si>
  <si>
    <t>Obrusné vrstvy:</t>
  </si>
  <si>
    <t>38,50+20,50+4,0 "- štěrkové plochy"</t>
  </si>
  <si>
    <t>108</t>
  </si>
  <si>
    <t>113202111</t>
  </si>
  <si>
    <t>Vytrhání obrub krajníků obrubníků stojatých</t>
  </si>
  <si>
    <t>-143874841</t>
  </si>
  <si>
    <t>1,0 "- podél komunikace pro pěší"</t>
  </si>
  <si>
    <t>109</t>
  </si>
  <si>
    <t>113204111</t>
  </si>
  <si>
    <t>Vytrhání obrub záhonových</t>
  </si>
  <si>
    <t>-962592348</t>
  </si>
  <si>
    <t>R97</t>
  </si>
  <si>
    <t>Ostatní bourací práce</t>
  </si>
  <si>
    <t>110</t>
  </si>
  <si>
    <t>961044111</t>
  </si>
  <si>
    <t>Bourání základů z betonu prostého</t>
  </si>
  <si>
    <t>-631459010</t>
  </si>
  <si>
    <t>5,50*0,60*1,40 "- základ nábřežní zídky oplocení"</t>
  </si>
  <si>
    <t>111</t>
  </si>
  <si>
    <t>962032432</t>
  </si>
  <si>
    <t>Bourání zdiva cihelných z dutých nebo plných cihel pálených i nepálených na MV nebo MVC přes 1 m3</t>
  </si>
  <si>
    <t>-719527087</t>
  </si>
  <si>
    <t>2*0,45*0,45*1,10 "- sloupky oplocení"</t>
  </si>
  <si>
    <t>112</t>
  </si>
  <si>
    <t>962032241</t>
  </si>
  <si>
    <t>Bourání zdiva z cihel pálených nebo vápenopískových na MC přes 1 m3</t>
  </si>
  <si>
    <t>-1461237060</t>
  </si>
  <si>
    <t>5,50*0,70*0,90 "- podezdívka oplocení u RD"</t>
  </si>
  <si>
    <t>113</t>
  </si>
  <si>
    <t>767914820</t>
  </si>
  <si>
    <t>Demontáž rámového oplocení na zděné sloupky výšky do 1m</t>
  </si>
  <si>
    <t>712569200</t>
  </si>
  <si>
    <t>5,50 "- demontáž oplocení u RD pro zpětnou montáž"</t>
  </si>
  <si>
    <t>114</t>
  </si>
  <si>
    <t>966006132</t>
  </si>
  <si>
    <t>Odstranění značek dopravních nebo orientačních se sloupky s betonovými patkami</t>
  </si>
  <si>
    <t>-1101367140</t>
  </si>
  <si>
    <t>3 "- trvale"</t>
  </si>
  <si>
    <t>1 "- pro zpětné osazení"</t>
  </si>
  <si>
    <t>R98</t>
  </si>
  <si>
    <t>Vodorovné dopravní značení</t>
  </si>
  <si>
    <t>115</t>
  </si>
  <si>
    <t>915611111</t>
  </si>
  <si>
    <t>Předznačení vodorovného liniového značení</t>
  </si>
  <si>
    <t>131139556</t>
  </si>
  <si>
    <t>57,0 "- čáry š. 125 mm"</t>
  </si>
  <si>
    <t>106,0 "- čáry š. 250 mm"</t>
  </si>
  <si>
    <t>116</t>
  </si>
  <si>
    <t>915111112</t>
  </si>
  <si>
    <t>Vodorovné dopravní značení dělící čáry souvislé š 125 mm retroreflexní bílá barva</t>
  </si>
  <si>
    <t>-577604407</t>
  </si>
  <si>
    <t>19,50+17,50+16,0 "- osa komunikace"</t>
  </si>
  <si>
    <t>117</t>
  </si>
  <si>
    <t>915211112</t>
  </si>
  <si>
    <t>Vodorovné dopravní značení dělící čáry souvislé š 125 mm retroreflexní bílý plast</t>
  </si>
  <si>
    <t>1313247132</t>
  </si>
  <si>
    <t>Obnova značení z barvy:</t>
  </si>
  <si>
    <t>53,0 "- osa komunikace"</t>
  </si>
  <si>
    <t>118</t>
  </si>
  <si>
    <t>915111122</t>
  </si>
  <si>
    <t>Vodorovné dopravní značení dělící čáry přerušované š 125 mm retroreflexní bílá barva</t>
  </si>
  <si>
    <t>-1436538340</t>
  </si>
  <si>
    <t>18,0 "- osa komunikace"</t>
  </si>
  <si>
    <t>119</t>
  </si>
  <si>
    <t>915211122</t>
  </si>
  <si>
    <t>Vodorovné dopravní značení dělící čáry přerušované š 125 mm retroreflexní bílý plast</t>
  </si>
  <si>
    <t>-1382296884</t>
  </si>
  <si>
    <t>120</t>
  </si>
  <si>
    <t>915121112</t>
  </si>
  <si>
    <t>Vodorovné dopravní značení vodící čáry souvislé š 250 mm retroreflexní bílá barva</t>
  </si>
  <si>
    <t>-2009039824</t>
  </si>
  <si>
    <t>24,0+40,0+32,0+19,0 "- podél krajnic"</t>
  </si>
  <si>
    <t>121</t>
  </si>
  <si>
    <t>915221112</t>
  </si>
  <si>
    <t>Vodorovné dopravní značení vodící čáry souvislé š 250 mm retroreflexní bílý plast</t>
  </si>
  <si>
    <t>-895141148</t>
  </si>
  <si>
    <t>122</t>
  </si>
  <si>
    <t>915121122</t>
  </si>
  <si>
    <t>Vodorovné dopravní značení vodící čáry přerušované š 250 mm retroreflexní bílá barva</t>
  </si>
  <si>
    <t>-1884696246</t>
  </si>
  <si>
    <t>13,50+26,0 "- podél krajnic"</t>
  </si>
  <si>
    <t>123</t>
  </si>
  <si>
    <t>915221122</t>
  </si>
  <si>
    <t>Vodorovné dopravní značení vodící čáry přerušované š 250 mm retroreflexní bílý plast</t>
  </si>
  <si>
    <t>-68068521</t>
  </si>
  <si>
    <t>R99</t>
  </si>
  <si>
    <t>Svislé dopravní značení</t>
  </si>
  <si>
    <t>124</t>
  </si>
  <si>
    <t>914511111</t>
  </si>
  <si>
    <t>Montáž sloupku dopravních značek délky do 3,5 m s betonovým základem</t>
  </si>
  <si>
    <t>-451157183</t>
  </si>
  <si>
    <t>1 "- Pro dvě značky na jeden sloupek"</t>
  </si>
  <si>
    <t>125</t>
  </si>
  <si>
    <t>40445225</t>
  </si>
  <si>
    <t>sloupek pro dopravní značku Zn D 60mm v 3,5m</t>
  </si>
  <si>
    <t>-808311452</t>
  </si>
  <si>
    <t>126</t>
  </si>
  <si>
    <t>914111111</t>
  </si>
  <si>
    <t>Montáž svislé dopravní značky do velikosti 1 m2 objímkami na sloupek nebo konzolu</t>
  </si>
  <si>
    <t>1138040259</t>
  </si>
  <si>
    <t>127</t>
  </si>
  <si>
    <t>40444052</t>
  </si>
  <si>
    <t>značka dopravní svislá STOP FeZn NK P6 700mm</t>
  </si>
  <si>
    <t>-327219377</t>
  </si>
  <si>
    <t>128</t>
  </si>
  <si>
    <t>404443R21</t>
  </si>
  <si>
    <t>značka svislá dopravní ev. č. mostu FeZn NK 500 x 150 mm</t>
  </si>
  <si>
    <t>1556047068</t>
  </si>
  <si>
    <t>Přesun hmot</t>
  </si>
  <si>
    <t>129</t>
  </si>
  <si>
    <t>979082R14</t>
  </si>
  <si>
    <t>Vodorovná doprava suti na skládku</t>
  </si>
  <si>
    <t>-636697217</t>
  </si>
  <si>
    <t>130</t>
  </si>
  <si>
    <t>979093111</t>
  </si>
  <si>
    <t>Uložení suti na skládku s hrubým urovnáním bez zhutnění</t>
  </si>
  <si>
    <t>-2011438050</t>
  </si>
  <si>
    <t>131</t>
  </si>
  <si>
    <t>979082R13</t>
  </si>
  <si>
    <t>Poplatek za skládkovné suti a vybouraných hmot</t>
  </si>
  <si>
    <t>-950945264</t>
  </si>
  <si>
    <t>132</t>
  </si>
  <si>
    <t>998223011</t>
  </si>
  <si>
    <t>Přesun hmot pro pozemní komunikace s krytem dlážděným</t>
  </si>
  <si>
    <t>227127526</t>
  </si>
  <si>
    <t>SO.105 - SO.105 - Trubní propust</t>
  </si>
  <si>
    <t>Ing. Vít Hoznour</t>
  </si>
  <si>
    <t xml:space="preserve"> </t>
  </si>
  <si>
    <t xml:space="preserve">    4 - Vodorovné konstrukce</t>
  </si>
  <si>
    <t xml:space="preserve">    9 - Ostatní konstrukce a práce, bourání</t>
  </si>
  <si>
    <t xml:space="preserve">    998 - Přesun hmot</t>
  </si>
  <si>
    <t>131201202</t>
  </si>
  <si>
    <t>Hloubení zapažených jam a zářezů  s urovnáním dna do předepsaného profilu a spádu v hornině tř. 3 přes 100 do 1 000 m3</t>
  </si>
  <si>
    <t>-784556503</t>
  </si>
  <si>
    <t>(16,5+14,7)/2*3,7*3,6+(9,7+12,7)/2*12,7</t>
  </si>
  <si>
    <t>151101291R</t>
  </si>
  <si>
    <t>Štětové stěny beraněné z kovových dílců dočasné (plocha)</t>
  </si>
  <si>
    <t>R-položka</t>
  </si>
  <si>
    <t>1619255164</t>
  </si>
  <si>
    <t>P</t>
  </si>
  <si>
    <t>Poznámka k položce:_x000D_
- zřízení stěny_x000D_
- opotřebení štětovnic, případně jejich ošetřování, řezání, nastavování a další úpravy_x000D_
- kleštiny, převázky. a další pomocné a doplňkové konstrukce_x000D_
- nastražení a zaberanění štětovnic do jakékoliv třídy horniny_x000D_
- veškerou dopravu, nájem, provoz a přemístění beranících zařízení a dalších mechanismů_x000D_
- lešení a podpěrné konstrukce pro práci a manipulaci beranících zařízení a dalších mechanismů_x000D_
- beranící plošiny vč. zemních prací, zpevnění, odvodnění a pod._x000D_
- při provádění z lodi náklady na prám nebo lodi_x000D_
- těsnění stěny, je-li nutné_x000D_
- kotvení stěny, je-li nutné nebo vzepření, případně rozepření_x000D_
- vodící piloty nebo stabilizační hrázky_x000D_
- zhotovení koutových štětovnic_x000D_
- dílenská dokumentace, včetně technologického předpisu spojování,_x000D_
- dodání spojovacího materiálu,_x000D_
- zřízení  montážních  a  dilatačních  spojů,  spar, včetně potřebných úprav, vložek, opracování, očištění a ošetření,_x000D_
- jakákoliv doprava a manipulace dílců  a  montážních  sestav,  včetně  dopravy konstrukce z výrobny na stavbu,_x000D_
- montážní dokumentace včetně technologického předpisu montáže,_x000D_
- výplň, těsnění a tmelení spar a spojů,_x000D_
- veškeré druhy opracování povrchů, včetně úprav pod nátěry a pod izolaci,_x000D_
- veškeré druhy dílenských základů a základních nátěrů a povlaků,_x000D_
- všechny druhy ocelového kotvení,_x000D_
- dílenskou přejímku a montážní prohlídku, včetně požadovaných dokladů</t>
  </si>
  <si>
    <t>(16,5+14,7)*6,0</t>
  </si>
  <si>
    <t>151101292R</t>
  </si>
  <si>
    <t>Odstranění štětových stěn z kovových dílců v ploše</t>
  </si>
  <si>
    <t>1135222999</t>
  </si>
  <si>
    <t>Poznámka k položce:_x000D_
položka zahrnuje odstranění stěn včetně odvozu a uložení na skládku</t>
  </si>
  <si>
    <t>Vodorovné přemístění výkopku nebo sypaniny po suchu  na obvyklém dopravním prostředku, bez naložení výkopku, avšak se složením bez rozhrnutí z horniny tř. 1 až 4 na vzdálenost přes 9 000 do 10 000 m</t>
  </si>
  <si>
    <t>1508217733</t>
  </si>
  <si>
    <t>Uložení sypaniny  na skládky</t>
  </si>
  <si>
    <t>155405991</t>
  </si>
  <si>
    <t>Poplatek za uložení stavebního odpadu na skládce (skládkovné) zeminy a kameniva zatříděného do Katalogu odpadů pod kódem 170 504</t>
  </si>
  <si>
    <t>-2070053687</t>
  </si>
  <si>
    <t>350,032*1,9</t>
  </si>
  <si>
    <t>174101109R</t>
  </si>
  <si>
    <t>Zásyp jam, šachet rýh z nakupovaných materiélů</t>
  </si>
  <si>
    <t>-405933706</t>
  </si>
  <si>
    <t>(16,5+14,7)/2*3,7*3,6+(9,7+12,7)/2*12,7-2,7*35,0</t>
  </si>
  <si>
    <t>348171191R</t>
  </si>
  <si>
    <t>Mostní ocelové zábradlí - dodávka a montáž</t>
  </si>
  <si>
    <t>1079998550</t>
  </si>
  <si>
    <t>Poznámka k položce:_x000D_
položka zahrnuje:_x000D_
- dodání zábradlí včetně předepsané povrchové úpravy_x000D_
- osazení sloupků zaberaněním nebo osazením do betonových bloků (včetně betonových bloků a nutných zemních prací)_x000D_
- případné bednění ( trubku) betonové patky v gabionové zdi</t>
  </si>
  <si>
    <t>Vodorovné konstrukce</t>
  </si>
  <si>
    <t>451541111</t>
  </si>
  <si>
    <t>Lože pod potrubí, stoky a drobné objekty v otevřeném výkopu ze štěrkodrtě 0-63 mm</t>
  </si>
  <si>
    <t>1001706826</t>
  </si>
  <si>
    <t>1,64*35,0*0,1</t>
  </si>
  <si>
    <t>452311161</t>
  </si>
  <si>
    <t>Podkladní a zajišťovací konstrukce z betonu prostého v otevřeném výkopu desky pod potrubí, stoky a drobné objekty z betonu tř. C 25/30</t>
  </si>
  <si>
    <t>-59694376</t>
  </si>
  <si>
    <t>2,6*2,8*0,1</t>
  </si>
  <si>
    <t>Ostatní konstrukce a práce, bourání</t>
  </si>
  <si>
    <t>911111111</t>
  </si>
  <si>
    <t>Montáž zábradlí ocelového  zabetonovaného</t>
  </si>
  <si>
    <t>1426384340</t>
  </si>
  <si>
    <t>919413221</t>
  </si>
  <si>
    <t>Vtoková jímka propustku  z betonu prostého se zvýšenými nároky na prostředí tř. C 25/30, propustku z trub DN 900 až 1500 mm</t>
  </si>
  <si>
    <t>125581630</t>
  </si>
  <si>
    <t>919521180</t>
  </si>
  <si>
    <t>Zřízení silničního propustku z trub betonových nebo železobetonových  DN 1000 mm</t>
  </si>
  <si>
    <t>1988428236</t>
  </si>
  <si>
    <t>59222008</t>
  </si>
  <si>
    <t>trouba železobetonová hrdlová přímá s čedičovou vystýl.  120°,  100 x 250 x 13 cm</t>
  </si>
  <si>
    <t>1537892272</t>
  </si>
  <si>
    <t>919535556</t>
  </si>
  <si>
    <t>Obetonování trubního propustku  betonem prostým se zvýšenými nároky na prostředí tř. C 25/30</t>
  </si>
  <si>
    <t>-1583632504</t>
  </si>
  <si>
    <t>1,3*35,0</t>
  </si>
  <si>
    <t>936172123</t>
  </si>
  <si>
    <t>Osazení kovových doplňků mostního vybavení jednotlivě  roštů a rámů do 50 kg uchycených šrouby</t>
  </si>
  <si>
    <t>-1340302293</t>
  </si>
  <si>
    <t>55242391R</t>
  </si>
  <si>
    <t>uzamykatelná mříž</t>
  </si>
  <si>
    <t>-1503262871</t>
  </si>
  <si>
    <t>998</t>
  </si>
  <si>
    <t>998225194</t>
  </si>
  <si>
    <t>Přesun hmot pro komunikace s krytem z kameniva, monolitickým betonovým nebo živičným  Příplatek k ceně za zvětšený přesun přes vymezenou největší dopravní vzdálenost do 5000 m</t>
  </si>
  <si>
    <t>455944950</t>
  </si>
  <si>
    <t>SO.201 - SO.201 - Mostní objekt</t>
  </si>
  <si>
    <t xml:space="preserve">    5 - Komunikace pozemní</t>
  </si>
  <si>
    <t xml:space="preserve">    997 - Přesun sutě</t>
  </si>
  <si>
    <t>PSV - Práce a dodávky PSV</t>
  </si>
  <si>
    <t xml:space="preserve">    711 - Izolace proti vodě, vlhkosti a plynům</t>
  </si>
  <si>
    <t xml:space="preserve">    767 - Konstrukce zámečnické</t>
  </si>
  <si>
    <t>Odstranění křovin a stromů s odstraněním kořenů  průměru kmene do 100 mm do sklonu terénu 1 : 5, při celkové ploše do 1 000 m2</t>
  </si>
  <si>
    <t>1178971505</t>
  </si>
  <si>
    <t>"odstranění vegetace kolem mostu a v korytě" 100,0</t>
  </si>
  <si>
    <t>"vyčištění koryta vodoteče" 30,0*3,0</t>
  </si>
  <si>
    <t>113107342</t>
  </si>
  <si>
    <t>Odstranění podkladů nebo krytů strojně plochy jednotlivě do 50 m2 s přemístěním hmot na skládku na vzdálenost do 3 m nebo s naložením na dopravní prostředek živičných, o tl. vrstvy přes 50 do 100 mm</t>
  </si>
  <si>
    <t>1709824354</t>
  </si>
  <si>
    <t>"Vozovka na mostě" 32,0</t>
  </si>
  <si>
    <t>113107343</t>
  </si>
  <si>
    <t>Odstranění podkladů nebo krytů strojně plochy jednotlivě do 50 m2 s přemístěním hmot na skládku na vzdálenost do 3 m nebo s naložením na dopravní prostředek živičných, o tl. vrstvy přes 100 do 150 mm</t>
  </si>
  <si>
    <t>-1425782147</t>
  </si>
  <si>
    <t>"Vozovka v přechodové oblasti" 46,0</t>
  </si>
  <si>
    <t>113107346</t>
  </si>
  <si>
    <t>Odstranění podkladů nebo krytů strojně plochy jednotlivě do 50 m2 s přemístěním hmot na skládku na vzdálenost do 3 m nebo s naložením na dopravní prostředek živičných, o tl. vrstvy přes 250 do 300 mm</t>
  </si>
  <si>
    <t>1286731093</t>
  </si>
  <si>
    <t>114203103</t>
  </si>
  <si>
    <t>Rozebrání dlažeb nebo záhozů s naložením na dopravní prostředek dlažeb z lomového kamene nebo betonových tvárnic do cementové malty se spárami zalitými cementovou maltou</t>
  </si>
  <si>
    <t>-2094893572</t>
  </si>
  <si>
    <t>"koryto" 4,0*6,5*0,3</t>
  </si>
  <si>
    <t>115001106</t>
  </si>
  <si>
    <t>Převedení vody potrubím průměru DN přes 600 do 900</t>
  </si>
  <si>
    <t>-336246836</t>
  </si>
  <si>
    <t>115101202</t>
  </si>
  <si>
    <t>Čerpání vody na dopravní výšku do 10 m s uvažovaným průměrným přítokem přes 500 do 1 000 l/min</t>
  </si>
  <si>
    <t>hod</t>
  </si>
  <si>
    <t>1099555590</t>
  </si>
  <si>
    <t>-957719319</t>
  </si>
  <si>
    <t>73,0*6,5</t>
  </si>
  <si>
    <t>2081756053</t>
  </si>
  <si>
    <t>74*6,0</t>
  </si>
  <si>
    <t>-1901740328</t>
  </si>
  <si>
    <t>-392437026</t>
  </si>
  <si>
    <t>-2064841671</t>
  </si>
  <si>
    <t>-695304789</t>
  </si>
  <si>
    <t>474,5*1,9</t>
  </si>
  <si>
    <t>174101108R</t>
  </si>
  <si>
    <t>1187471650</t>
  </si>
  <si>
    <t>"okolo rámu" 3,7*(20,0+21,0)</t>
  </si>
  <si>
    <t>"v rámu" 6,8*11,0</t>
  </si>
  <si>
    <t>212792212</t>
  </si>
  <si>
    <t>Odvodnění mostní opěry z plastových trub drenážní potrubí flexibilní DN 160</t>
  </si>
  <si>
    <t>-1788892519</t>
  </si>
  <si>
    <t>"opěra O1" 19,0</t>
  </si>
  <si>
    <t>"opěra O2" 20,0</t>
  </si>
  <si>
    <t>212972113</t>
  </si>
  <si>
    <t>Opláštění drenážních trub filtrační textilií DN 160</t>
  </si>
  <si>
    <t>1905000908</t>
  </si>
  <si>
    <t>212972191R</t>
  </si>
  <si>
    <t>Opláštění (zpevnění) z fólie</t>
  </si>
  <si>
    <t>1289813104</t>
  </si>
  <si>
    <t>Poznámka k položce:_x000D_
Položka zahrnuje:_x000D_
- dodávku předepsané fólie_x000D_
- úpravu, očištění a ochranu podkladu_x000D_
- přichycení k podkladu, případně zatížení_x000D_
- úpravy spojů a zajištění okrajů_x000D_
- úpravy pro odvodnění_x000D_
- nutné přesahy_x000D_
- mimostaveništní a vnitrostaveništní dopravu</t>
  </si>
  <si>
    <t>Těsnící folie</t>
  </si>
  <si>
    <t>"opěra O1" 1,5*19,0</t>
  </si>
  <si>
    <t>"opěra O2" 1,5*20,0</t>
  </si>
  <si>
    <t>274311127</t>
  </si>
  <si>
    <t>Základové konstrukce z betonu prostého pasy, prahy, věnce a ostruhy ve výkopu nebo na hlavách pilot C 25/30</t>
  </si>
  <si>
    <t>-250989272</t>
  </si>
  <si>
    <t>"Betonový práh" 2*1,0*0,5*5,0</t>
  </si>
  <si>
    <t>274354111</t>
  </si>
  <si>
    <t>Bednění základových konstrukcí pasů, prahů, věnců a ostruh zřízení</t>
  </si>
  <si>
    <t>2104732218</t>
  </si>
  <si>
    <t>"Betonový práh" 2*2*1,0*5,0+2*2*0,5*1,0</t>
  </si>
  <si>
    <t>274354211</t>
  </si>
  <si>
    <t>Bednění základových konstrukcí pasů, prahů, věnců a ostruh odstranění bednění</t>
  </si>
  <si>
    <t>28764954</t>
  </si>
  <si>
    <t>28539391R</t>
  </si>
  <si>
    <t>Dodatečné kotvení vlepením betonářské výztuže D do 20mm do vrtů</t>
  </si>
  <si>
    <t>1186577934</t>
  </si>
  <si>
    <t>Poznámka k položce:_x000D_
Položka zahrnuje:_x000D_
dodání výztuže předepsaného profilu a předepsané délky (do 600mm)_x000D_
provedení vrtu předepsaného profilu a předepsané délky (do 300mm)_x000D_
vsunutí výztuže do vyvrtaného profilu a její zalepení předepsaným pojivem_x000D_
případně nutné lešení</t>
  </si>
  <si>
    <t>317171127</t>
  </si>
  <si>
    <t>Kotvení monolitického betonu římsy do mostovky  kotvou talířovou</t>
  </si>
  <si>
    <t>1230635855</t>
  </si>
  <si>
    <t>2*4+4</t>
  </si>
  <si>
    <t>54879206</t>
  </si>
  <si>
    <t>kotva talířová  pro kotvení mostní  římsy</t>
  </si>
  <si>
    <t>-1120889540</t>
  </si>
  <si>
    <t>317321119</t>
  </si>
  <si>
    <t>Římsy ze železového betonu  C 35/45</t>
  </si>
  <si>
    <t>-1577952932</t>
  </si>
  <si>
    <t>0,5*9,7+0,4*13,9+0,15*(7,5+2,5)</t>
  </si>
  <si>
    <t>317353121</t>
  </si>
  <si>
    <t>Bednění mostní římsy  zřízení všech tvarů</t>
  </si>
  <si>
    <t>942255451</t>
  </si>
  <si>
    <t>2*0,5+1,2*9,7+2*0,4+1,2*13,9+4*0,15+0,5*(7,5+2,5)</t>
  </si>
  <si>
    <t>317353221</t>
  </si>
  <si>
    <t>Bednění mostní římsy  odstranění všech tvarů</t>
  </si>
  <si>
    <t>-277986908</t>
  </si>
  <si>
    <t>317361116</t>
  </si>
  <si>
    <t>Výztuž mostních železobetonových říms  z betonářské oceli 10 505 (R) nebo BSt 500</t>
  </si>
  <si>
    <t>-1950575113</t>
  </si>
  <si>
    <t>odhad 220 kg/m3</t>
  </si>
  <si>
    <t>11,91*0,22</t>
  </si>
  <si>
    <t>327211111</t>
  </si>
  <si>
    <t>Zdivo nadzákladové opěrných zdí a valů z lomového kamene štípaného nebo ručně vybíraného na maltu z nepravidelných kamenů objemu 1 kusu kamene do 0,02 m3, šířka spáry do 4 mm</t>
  </si>
  <si>
    <t>-801957129</t>
  </si>
  <si>
    <t>2,0*1,0*0,5</t>
  </si>
  <si>
    <t>327211911</t>
  </si>
  <si>
    <t>Zdivo nadzákladové opěrných zdí a valů z lomového kamene štípaného nebo ručně vybíraného na maltu Příplatek k cenám za lícování zdiva jednostranné</t>
  </si>
  <si>
    <t>-610564376</t>
  </si>
  <si>
    <t>327323128</t>
  </si>
  <si>
    <t>Opěrné zdi a valy z betonu železového  bez zvláštních nároků na vliv prostředí tř. C 30/37</t>
  </si>
  <si>
    <t>-1443299497</t>
  </si>
  <si>
    <t>1,6*4,5+1,6*5,0+1,0*(2,6+2,8)</t>
  </si>
  <si>
    <t>327351211</t>
  </si>
  <si>
    <t>Bednění opěrných zdí a valů  svislých i skloněných, výšky do 20 m zřízení</t>
  </si>
  <si>
    <t>972539762</t>
  </si>
  <si>
    <t>2*1,6+(2,4+2,4)*4,5+2*1,6+(2,3+2,3)*5,0+2*1,0+(1,7+1,7)*(2,6+2,8)</t>
  </si>
  <si>
    <t>327351221</t>
  </si>
  <si>
    <t>Bednění opěrných zdí a valů  svislých i skloněných, výšky do 20 m odstranění</t>
  </si>
  <si>
    <t>1738009693</t>
  </si>
  <si>
    <t>327361006</t>
  </si>
  <si>
    <t>Výztuž opěrných zdí a valů  průměru do 12 mm, z oceli 10 505 (R) nebo BSt 500</t>
  </si>
  <si>
    <t>-2095775214</t>
  </si>
  <si>
    <t>odhad 190 kg/m3</t>
  </si>
  <si>
    <t>20,6*0,19</t>
  </si>
  <si>
    <t>Mostní křídla a závěrné zídky z betonu železového C 30/37</t>
  </si>
  <si>
    <t>-1788095689</t>
  </si>
  <si>
    <t>křídla - opěra O1</t>
  </si>
  <si>
    <t>7,0*0,65</t>
  </si>
  <si>
    <t>křídla - opěra O2</t>
  </si>
  <si>
    <t>6,0*0,65+4,0*0,65</t>
  </si>
  <si>
    <t>Bednění mostních křídel a závěrných zídek ze systémového bednění  zřízení z překližek</t>
  </si>
  <si>
    <t>-2111283556</t>
  </si>
  <si>
    <t>2*7,0+4,4*0,65</t>
  </si>
  <si>
    <t>2*6,0+4,1*0,65+2*4,0+3,7*0,65</t>
  </si>
  <si>
    <t>Bednění mostních křídel a závěrných zídek ze systémového bednění  odstranění z překližek</t>
  </si>
  <si>
    <t>1657446882</t>
  </si>
  <si>
    <t>Výztuž betonářská mostních konstrukcí  opěr, úložných prahů, křídel, závěrných zídek, bloků ložisek, pilířů a sloupů z oceli 10 505 (R) nebo BSt 500 křídel, závěrných zdí</t>
  </si>
  <si>
    <t>-120571997</t>
  </si>
  <si>
    <t>odhad 210 kg/m3</t>
  </si>
  <si>
    <t>11,05*0,21</t>
  </si>
  <si>
    <t>388995214</t>
  </si>
  <si>
    <t>Chránička kabelů v římse z trub HDPE  přes DN 140 do DN 160</t>
  </si>
  <si>
    <t>-1581330055</t>
  </si>
  <si>
    <t>10,5+15,0</t>
  </si>
  <si>
    <t>38932591R</t>
  </si>
  <si>
    <t>Mostní rámové konstrukce ze železobetonu C30/37</t>
  </si>
  <si>
    <t>1679001499</t>
  </si>
  <si>
    <t>Poznámka k položce:_x000D_
- dodání  čerstvého  betonu  (betonové  směsi)  požadované  kvality,  jeho  uložení  do požadovaného tvaru při jakékoliv hustotě výztuže, konzistenci čerstvého betonu a způsobu hutnění, ošetření a ochranu betonu,_x000D_
- zhotovení nepropustného, mrazuvzdorného betonu a betonu požadované trvanlivosti a vlastností,_x000D_
- užití potřebných přísad a technologií výroby betonu,_x000D_
- zřízení pracovních a dilatačních spar, včetně potřebných úprav, výplně, vložek, opracování, očištění a ošetření,_x000D_
- bednění  požadovaných  konstr. (i ztracené) s úpravou  dle požadované  kvality povrchu betonu, včetně odbedňovacích a odskružovacích prostředků,_x000D_
- podpěrné  konstr. (skruže) a lešení všech druhů pro bednění, uložení čerstvého betonu, výztuže a doplňkových konstr., vč. požadovaných otvorů, ochranných a bezpečnostních opatření a základů těchto konstrukcí a lešení,_x000D_
- vytvoření kotevních čel, kapes, nálitků, a sedel,_x000D_
- zřízení  všech  požadovaných  otvorů, kapes, výklenků, prostupů, dutin, drážek a pod., vč. ztížení práce a úprav  kolem nich,_x000D_
- úpravy pro osazení výztuže, doplňkových konstrukcí a vybavení,_x000D_
- úpravy povrchu pro položení požadované izolace, povlaků a nátěrů, případně vyspravení,_x000D_
- ztížení práce u kabelových a injektážních trubek a ostatních zařízení osazovaných do betonu,_x000D_
- konstrukce betonových kloubů, upevnění kotevních prvků a doplňkových konstrukcí,_x000D_
- nátěry zabraňující soudržnost betonu a bednění,_x000D_
- výplň, těsnění  a tmelení spar a spojů,_x000D_
- opatření  povrchů  betonu  izolací  proti zemní vlhkosti v částech, kde přijdou do styku se zeminou nebo kamenivem,_x000D_
- případné zřízení spojovací vrstvy u základů,_x000D_
- úpravy pro osazení zařízení ochrany konstrukce proti vlivu bludných proudů</t>
  </si>
  <si>
    <t>6,5*(14,3+9,9)/2</t>
  </si>
  <si>
    <t>38932592R</t>
  </si>
  <si>
    <t>Výztuž mostní rámové konstrukce z betonářské oceli 10 505</t>
  </si>
  <si>
    <t>-1741453170</t>
  </si>
  <si>
    <t>Poznámka k položce:_x000D_
Položka zahrnuje veškerý materiál, výrobky a polotovary, včetně mimostaveništní a vnitrostaveništní dopravy (rovněž přesuny), včetně naložení a složení, případně s uložením_x000D_
- dodání betonářské výztuže v požadované kvalitě, stříhání, řezání, ohýbání a spojování do všech požadovaných tvarů (vč. armakošů) a uložení s požadovaným zajištěním polohy a krytí výztuže betonem,_x000D_
- veškeré svary nebo jiné spoje výztuže,_x000D_
- pomocné konstrukce a práce pro osazení a upevnění výztuže,_x000D_
- zednické výpomoci pro montáž betonářské výztuže,_x000D_
- úpravy výztuže pro osazení doplňkových konstrukcí,_x000D_
- ochranu výztuže do doby jejího zabetonování,_x000D_
- úpravy výztuže pro zřízení železobetonových kloubů, kotevních prvků, závěsných ok a doplňkových konstrukcí,_x000D_
- veškerá opatření pro zajištění soudržnosti výztuže a betonu,_x000D_
- vodivé propojení výztuže, které je součástí ochrany konstrukce proti vlivům bludných proudů, vyvedení do měřících skříní nebo míst pro měření bludných proudů (vlastní měřící skříně se uvádějí položkami SD 74),_x000D_
- povrchovou antikorozní úpravu výztuže,_x000D_
- separaci výztuže,_x000D_
- osazení měřících zařízení a úpravy pro ně,_x000D_
- osazení měřících skříní nebo míst pro měření bludných proudů.</t>
  </si>
  <si>
    <t>odhad 250 kg/m3</t>
  </si>
  <si>
    <t>78,65*0,25</t>
  </si>
  <si>
    <t>451315114</t>
  </si>
  <si>
    <t>Podkladní a výplňové vrstvy z betonu prostého  tloušťky do 100 mm, z betonu C 12/15</t>
  </si>
  <si>
    <t>-160545439</t>
  </si>
  <si>
    <t>"pod základy" 98,0</t>
  </si>
  <si>
    <t>451571311</t>
  </si>
  <si>
    <t>Lože pod dlažby  z kameniva těženého drobného, tl. vrstvy do 100 mm</t>
  </si>
  <si>
    <t>502805282</t>
  </si>
  <si>
    <t>3,2*21,0</t>
  </si>
  <si>
    <t>451577121</t>
  </si>
  <si>
    <t>Podkladní a výplňová vrstva z kameniva  tloušťky do 200 mm z kameniva drceného</t>
  </si>
  <si>
    <t>-1813306814</t>
  </si>
  <si>
    <t>drenážní obsyp odvodnění rubu opěry</t>
  </si>
  <si>
    <t>"opěra O1" 19,0*0,3</t>
  </si>
  <si>
    <t>"opěra O2" 20,0*0,3</t>
  </si>
  <si>
    <t>457311118</t>
  </si>
  <si>
    <t>Vyrovnávací nebo spádový beton včetně úpravy povrchu  C 30/37</t>
  </si>
  <si>
    <t>-1060641512</t>
  </si>
  <si>
    <t>"opěra O1" 0,2*19,0</t>
  </si>
  <si>
    <t>"opěra O2" 0,2*20,0</t>
  </si>
  <si>
    <t>462511111</t>
  </si>
  <si>
    <t>Zához prostoru  z lomového kamene</t>
  </si>
  <si>
    <t>-2062488069</t>
  </si>
  <si>
    <t>2*1,0*0,8*5,0</t>
  </si>
  <si>
    <t>465210191R</t>
  </si>
  <si>
    <t>Schodišť konstr z dílců železobeton do C30/37</t>
  </si>
  <si>
    <t>-562124294</t>
  </si>
  <si>
    <t>Poznámka k položce:_x000D_
- dodání dílce požadovaného tvaru a vlastností, jeho skladování, doprava a osazení do definitivní polohy, včetně komplexní technologie výroby a montáže dílců, ošetření a ochrana dílců,_x000D_
- u dílců železobetonových a předpjatých veškerá výztuž, případně i tuhé kovové prvky a závěsná oka,_x000D_
- úpravy a zařízení pro uložení a transport dílce,_x000D_
- veškeré požadované úpravy dílců, včetně doplňkových konstrukcí a vybavení,_x000D_
- sestavení dílce na stavbě včetně montážních zařízení, plošin a prahů a pod.,_x000D_
- výplň, těsnění a tmelení spár a spojů,_x000D_
- očištění a ošetření úložných ploch,_x000D_
- zednické výpomoce pro montáž dílců,_x000D_
- označení dílce výrobním štítkem nebo jiným způsobem,_x000D_
- úpravy dílce pro dodržení požadované přesnosti jeho osazení, včetně případných měření,_x000D_
- veškerá zařízení pro zajištění stability v každém okamžiku,_x000D_
- další práce dané případně specifikací k příslušnému prefabrik. dílci (úprava pohledových ploch, příp. rubových ploch, osazení měřících zařízení, zkoušení a měření dílců a pod.).</t>
  </si>
  <si>
    <t>opěra O2</t>
  </si>
  <si>
    <t>6*0.08*0.5</t>
  </si>
  <si>
    <t>465513257</t>
  </si>
  <si>
    <t>Dlažba svahu u mostních opěr z upraveného lomového žulového kamene  s vyspárováním maltou MC 25, šíře spáry 15 mm do betonového lože C 25/30 tloušťky 250 mm, plochy přes 10 m2</t>
  </si>
  <si>
    <t>-1748844679</t>
  </si>
  <si>
    <t>Komunikace pozemní</t>
  </si>
  <si>
    <t>Podklad ze štěrkodrti ŠD  s rozprostřením a zhutněním, po zhutnění tl. 150 mm</t>
  </si>
  <si>
    <t>-1132294256</t>
  </si>
  <si>
    <t>564861111</t>
  </si>
  <si>
    <t>Podklad ze štěrkodrti ŠD  s rozprostřením a zhutněním, po zhutnění tl. 200 mm</t>
  </si>
  <si>
    <t>-2008930491</t>
  </si>
  <si>
    <t>Asfaltový beton vrstva podkladní ACP 16 (obalované kamenivo střednězrnné - OKS)  s rozprostřením a zhutněním v pruhu šířky do 3 m, po zhutnění tl. 50 mm</t>
  </si>
  <si>
    <t>-633780151</t>
  </si>
  <si>
    <t>573191111</t>
  </si>
  <si>
    <t>Postřik infiltrační kationaktivní emulzí v množství 1,00 kg/m2</t>
  </si>
  <si>
    <t>1965013966</t>
  </si>
  <si>
    <t>573231108</t>
  </si>
  <si>
    <t>Postřik spojovací PS bez posypu kamenivem ze silniční emulze, v množství 0,50 kg/m2</t>
  </si>
  <si>
    <t>-1648050868</t>
  </si>
  <si>
    <t>"Vozovka na mostě" 2*32,0</t>
  </si>
  <si>
    <t>"Vozovka v přechodové oblasti" 2*46,0</t>
  </si>
  <si>
    <t>Asfaltový beton vrstva obrusná ACO 11 (ABS)  s rozprostřením a se zhutněním z nemodifikovaného asfaltu v pruhu šířky do 3 m tř. I, po zhutnění tl. 40 mm</t>
  </si>
  <si>
    <t>-203105720</t>
  </si>
  <si>
    <t>Asfaltový beton vrstva ložní ACL 16 (ABH)  s rozprostřením a zhutněním z nemodifikovaného asfaltu v pruhu šířky do 3 m, po zhutnění tl. 60 mm</t>
  </si>
  <si>
    <t>-990089601</t>
  </si>
  <si>
    <t>578143113</t>
  </si>
  <si>
    <t>Litý asfalt MA 11 (LAS) s rozprostřením  z nemodifikovaného asfaltu v pruhu šířky do 3 m tl. 40 mm</t>
  </si>
  <si>
    <t>-539704349</t>
  </si>
  <si>
    <t>628611102</t>
  </si>
  <si>
    <t>Nátěr mostních betonových konstrukcí  epoxidový 2x ochranný nepružný OS-B</t>
  </si>
  <si>
    <t>-599777834</t>
  </si>
  <si>
    <t>"nátěr NK z boku" 2*4,0*0,6</t>
  </si>
  <si>
    <t>628611131</t>
  </si>
  <si>
    <t>Nátěr mostních betonových konstrukcí  akrylátový na siloxanové a plasticko-elastické bázi 2x ochranný pružný OS-C (OS 4)</t>
  </si>
  <si>
    <t>-1089100644</t>
  </si>
  <si>
    <t>"nátěr říms" 2,7*9,7+2,1*13,9+0,5*(7,5+2,5)</t>
  </si>
  <si>
    <t>628633111</t>
  </si>
  <si>
    <t>Spárování zdiva pilířů, opěr a křídel mostů z lomového kamene aktivovanou maltou, hloubky do 40 mm délka spáry na 1 m2 upravované plochy do 6 m</t>
  </si>
  <si>
    <t>2115127759</t>
  </si>
  <si>
    <t>2,0*1,0</t>
  </si>
  <si>
    <t>916131113</t>
  </si>
  <si>
    <t>Osazení silničního obrubníku betonového se zřízením lože, s vyplněním a zatřením spár cementovou maltou ležatého s boční opěrou z betonu prostého, do lože z betonu prostého</t>
  </si>
  <si>
    <t>-1165005622</t>
  </si>
  <si>
    <t>2*1,9</t>
  </si>
  <si>
    <t>-1160601680</t>
  </si>
  <si>
    <t>916242112</t>
  </si>
  <si>
    <t>Montáž chodníkového žulového obrubníku kotveného do mostní římsy  s ložem z plastbetonu</t>
  </si>
  <si>
    <t>-423338270</t>
  </si>
  <si>
    <t>58380009R</t>
  </si>
  <si>
    <t>obrubník kamenný žulový přímý 320x240mm</t>
  </si>
  <si>
    <t>-2116220855</t>
  </si>
  <si>
    <t>919125111</t>
  </si>
  <si>
    <t>Těsnění svislé spáry mezi živičným krytem a ostatními prvky asfaltovou páskou samolepicí šířky 35 mm tl. 8 mm</t>
  </si>
  <si>
    <t>780648541</t>
  </si>
  <si>
    <t>9,7+13,9</t>
  </si>
  <si>
    <t>919726123</t>
  </si>
  <si>
    <t>Geotextilie netkaná pro ochranu, separaci nebo filtraci měrná hmotnost přes 300 do 500 g/m2</t>
  </si>
  <si>
    <t>-1113189799</t>
  </si>
  <si>
    <t>"opěrné zdi"</t>
  </si>
  <si>
    <t>1,95*4,5+2,1*5,0+1,7*(2,6+2,8)</t>
  </si>
  <si>
    <t>"opěra O1" 50,0+7,5</t>
  </si>
  <si>
    <t>"opěra O2" 30,0+13,0+4,0</t>
  </si>
  <si>
    <t>Řezání stávajícího živičného krytu nebo podkladu  hloubky do 50 mm</t>
  </si>
  <si>
    <t>-874715150</t>
  </si>
  <si>
    <t>10,5+6,7</t>
  </si>
  <si>
    <t>936172121</t>
  </si>
  <si>
    <t>Osazení a dodání kovových doplňků mostního vybavení - kotevních stoliček zábradlí nebo svodidel do 20 kg</t>
  </si>
  <si>
    <t>157348426</t>
  </si>
  <si>
    <t>4+6</t>
  </si>
  <si>
    <t>936172191R</t>
  </si>
  <si>
    <t>Nivelační značky</t>
  </si>
  <si>
    <t>-1195683246</t>
  </si>
  <si>
    <t>936942211</t>
  </si>
  <si>
    <t>Zhotovení tabulky s letopočtem opravy nebo větší údržby vložením šablony do bednění</t>
  </si>
  <si>
    <t>1844565879</t>
  </si>
  <si>
    <t>962021112</t>
  </si>
  <si>
    <t>Bourání mostních konstrukcí zdiva a pilířů z kamene nebo cihel</t>
  </si>
  <si>
    <t>177549344</t>
  </si>
  <si>
    <t>"křídla" 4*3,0*0,6</t>
  </si>
  <si>
    <t>963051111</t>
  </si>
  <si>
    <t>Bourání mostních konstrukcí nosných konstrukcí ze železového betonu</t>
  </si>
  <si>
    <t>1840265124</t>
  </si>
  <si>
    <t>"římsa" 0,3*(3.2+2,3+0,6+1,0)</t>
  </si>
  <si>
    <t>"NK" 3,4*4,6</t>
  </si>
  <si>
    <t>"opěry" 0,75*(12,2+8,6)</t>
  </si>
  <si>
    <t>966075141</t>
  </si>
  <si>
    <t>Odstranění různých konstrukcí na mostech kovového zábradlí vcelku</t>
  </si>
  <si>
    <t>-495695533</t>
  </si>
  <si>
    <t>8,5+7,0+8,0</t>
  </si>
  <si>
    <t>997</t>
  </si>
  <si>
    <t>Přesun sutě</t>
  </si>
  <si>
    <t>997013801</t>
  </si>
  <si>
    <t>Poplatek za uložení stavebního odpadu na skládce (skládkovné) z prostého betonu zatříděného do Katalogu odpadů pod kódem 170 101</t>
  </si>
  <si>
    <t>-1754130488</t>
  </si>
  <si>
    <t>80,088</t>
  </si>
  <si>
    <t>997013831</t>
  </si>
  <si>
    <t>Poplatek za uložení stavebního odpadu na skládce (skládkovné) směsného stavebního a demoličního zatříděného do Katalogu odpadů pod kódem 170 904</t>
  </si>
  <si>
    <t>-136715276</t>
  </si>
  <si>
    <t>14,82+17,928</t>
  </si>
  <si>
    <t>997221551</t>
  </si>
  <si>
    <t>Vodorovná doprava suti  bez naložení, ale se složením a s hrubým urovnáním ze sypkých materiálů, na vzdálenost do 1 km</t>
  </si>
  <si>
    <t>-849953289</t>
  </si>
  <si>
    <t>997221559</t>
  </si>
  <si>
    <t>Vodorovná doprava suti  bez naložení, ale se složením a s hrubým urovnáním Příplatek k ceně za každý další i započatý 1 km přes 1 km</t>
  </si>
  <si>
    <t>1117639887</t>
  </si>
  <si>
    <t>167,449*4 "Přepočtené koeficientem množství</t>
  </si>
  <si>
    <t>997221845</t>
  </si>
  <si>
    <t>Poplatek za uložení stavebního odpadu na skládce (skládkovné) asfaltového bez obsahu dehtu zatříděného do Katalogu odpadů pod kódem 170 302</t>
  </si>
  <si>
    <t>-1660779593</t>
  </si>
  <si>
    <t>7,04+14,536+32,614</t>
  </si>
  <si>
    <t>998212111</t>
  </si>
  <si>
    <t>Přesun hmot pro mosty zděné, betonové monolitické, spřažené ocelobetonové nebo kovové  vodorovná dopravní vzdálenost do 100 m výška mostu do 20 m</t>
  </si>
  <si>
    <t>-1874000107</t>
  </si>
  <si>
    <t>998212195</t>
  </si>
  <si>
    <t>Přesun hmot pro mosty zděné, betonové monolitické, spřažené ocelobetonové nebo kovové  Příplatek k cenám za zvětšený přesun přes přes vymezenou největší dopravní vzdálenost do 5000 m</t>
  </si>
  <si>
    <t>2139017416</t>
  </si>
  <si>
    <t>PSV</t>
  </si>
  <si>
    <t>Práce a dodávky PSV</t>
  </si>
  <si>
    <t>711</t>
  </si>
  <si>
    <t>Izolace proti vodě, vlhkosti a plynům</t>
  </si>
  <si>
    <t>711111001</t>
  </si>
  <si>
    <t>Provedení izolace proti zemní vlhkosti natěradly a tmely za studena  na ploše vodorovné V nátěrem penetračním</t>
  </si>
  <si>
    <t>754759994</t>
  </si>
  <si>
    <t>711112001</t>
  </si>
  <si>
    <t>Provedení izolace proti zemní vlhkosti natěradly a tmely za studena  na ploše svislé S nátěrem penetračním</t>
  </si>
  <si>
    <t>1334981214</t>
  </si>
  <si>
    <t>11163150</t>
  </si>
  <si>
    <t>lak penetrační asfaltový</t>
  </si>
  <si>
    <t>890006477</t>
  </si>
  <si>
    <t>113,29+28,455</t>
  </si>
  <si>
    <t>141,745*0,00035 "Přepočtené koeficientem množství</t>
  </si>
  <si>
    <t>711341564</t>
  </si>
  <si>
    <t>Provedení izolace mostovek pásy přitavením  NAIP</t>
  </si>
  <si>
    <t>-1953104918</t>
  </si>
  <si>
    <t>"NK"11,0*(14,3+9,9)/2</t>
  </si>
  <si>
    <t>"pod římsou"(2,1+1,7)*4,0</t>
  </si>
  <si>
    <t>-1243969994</t>
  </si>
  <si>
    <t>148,3*1,15 "Přepočtené koeficientem množství</t>
  </si>
  <si>
    <t>76799R</t>
  </si>
  <si>
    <t>Oplocení na opěrné zdi</t>
  </si>
  <si>
    <t>830163256</t>
  </si>
  <si>
    <t>5,0*1,0</t>
  </si>
  <si>
    <t>998711101</t>
  </si>
  <si>
    <t>Přesun hmot pro izolace proti vodě, vlhkosti a plynům  stanovený z hmotnosti přesunovaného materiálu vodorovná dopravní vzdálenost do 50 m v objektech výšky do 6 m</t>
  </si>
  <si>
    <t>33816520</t>
  </si>
  <si>
    <t>767</t>
  </si>
  <si>
    <t>Konstrukce zámečnické</t>
  </si>
  <si>
    <t>767161132</t>
  </si>
  <si>
    <t>Montáž zábradlí rovného  z trubek nebo tenkostěnných profilů na ocelovou konstrukci, hmotnosti 1 m zábradlí přes 45 kg</t>
  </si>
  <si>
    <t>1265271144</t>
  </si>
  <si>
    <t>Poznámka k položce:_x000D_
Výroba a montáž ocelového zábradlí vč. povrchové úpravy a uzemnění dle výkr.č. 18</t>
  </si>
  <si>
    <t>55391534R</t>
  </si>
  <si>
    <t>zábradelní systém Pz s výplní ze svislých ocelových tyčí</t>
  </si>
  <si>
    <t>1000054023</t>
  </si>
  <si>
    <t>998767101</t>
  </si>
  <si>
    <t>Přesun hmot pro zámečnické konstrukce  stanovený z hmotnosti přesunovaného materiálu vodorovná dopravní vzdálenost do 50 m v objektech výšky do 6 m</t>
  </si>
  <si>
    <t>-121454487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</si>
</sst>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8" fillId="0" borderId="0" xfId="0" applyFont="1" applyAlignment="1" applyProtection="1">
      <alignment horizontal="left" vertical="center" wrapText="1"/>
    </xf>
    <xf numFmtId="4" fontId="29" fillId="0" borderId="0" xfId="0" applyNumberFormat="1" applyFont="1" applyAlignment="1" applyProtection="1">
      <alignment vertical="center"/>
    </xf>
    <xf numFmtId="0" fontId="29"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0"/>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06"/>
      <c r="AS2" s="306"/>
      <c r="AT2" s="306"/>
      <c r="AU2" s="306"/>
      <c r="AV2" s="306"/>
      <c r="AW2" s="306"/>
      <c r="AX2" s="306"/>
      <c r="AY2" s="306"/>
      <c r="AZ2" s="306"/>
      <c r="BA2" s="306"/>
      <c r="BB2" s="306"/>
      <c r="BC2" s="306"/>
      <c r="BD2" s="306"/>
      <c r="BE2" s="306"/>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90" t="s">
        <v>14</v>
      </c>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3"/>
      <c r="AQ5" s="23"/>
      <c r="AR5" s="21"/>
      <c r="BE5" s="287" t="s">
        <v>15</v>
      </c>
      <c r="BS5" s="18" t="s">
        <v>6</v>
      </c>
    </row>
    <row r="6" spans="1:74" s="1" customFormat="1" ht="36.950000000000003" customHeight="1">
      <c r="B6" s="22"/>
      <c r="C6" s="23"/>
      <c r="D6" s="29" t="s">
        <v>16</v>
      </c>
      <c r="E6" s="23"/>
      <c r="F6" s="23"/>
      <c r="G6" s="23"/>
      <c r="H6" s="23"/>
      <c r="I6" s="23"/>
      <c r="J6" s="23"/>
      <c r="K6" s="292" t="s">
        <v>17</v>
      </c>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c r="AP6" s="23"/>
      <c r="AQ6" s="23"/>
      <c r="AR6" s="21"/>
      <c r="BE6" s="288"/>
      <c r="BS6" s="18" t="s">
        <v>18</v>
      </c>
    </row>
    <row r="7" spans="1:74" s="1" customFormat="1" ht="12" customHeight="1">
      <c r="B7" s="22"/>
      <c r="C7" s="23"/>
      <c r="D7" s="30" t="s">
        <v>19</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v>
      </c>
      <c r="AO7" s="23"/>
      <c r="AP7" s="23"/>
      <c r="AQ7" s="23"/>
      <c r="AR7" s="21"/>
      <c r="BE7" s="288"/>
      <c r="BS7" s="18" t="s">
        <v>21</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288"/>
      <c r="BS8" s="18" t="s">
        <v>26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88"/>
      <c r="BS9" s="18" t="s">
        <v>27</v>
      </c>
    </row>
    <row r="10" spans="1:74" s="1" customFormat="1" ht="12" customHeight="1">
      <c r="B10" s="22"/>
      <c r="C10" s="23"/>
      <c r="D10" s="30"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29</v>
      </c>
      <c r="AL10" s="23"/>
      <c r="AM10" s="23"/>
      <c r="AN10" s="28" t="s">
        <v>30</v>
      </c>
      <c r="AO10" s="23"/>
      <c r="AP10" s="23"/>
      <c r="AQ10" s="23"/>
      <c r="AR10" s="21"/>
      <c r="BE10" s="288"/>
      <c r="BS10" s="18" t="s">
        <v>18</v>
      </c>
    </row>
    <row r="11" spans="1:74" s="1" customFormat="1" ht="18.399999999999999" customHeight="1">
      <c r="B11" s="22"/>
      <c r="C11" s="23"/>
      <c r="D11" s="23"/>
      <c r="E11" s="28" t="s">
        <v>31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32</v>
      </c>
      <c r="AL11" s="23"/>
      <c r="AM11" s="23"/>
      <c r="AN11" s="28" t="s">
        <v>1</v>
      </c>
      <c r="AO11" s="23"/>
      <c r="AP11" s="23"/>
      <c r="AQ11" s="23"/>
      <c r="AR11" s="21"/>
      <c r="BE11" s="288"/>
      <c r="BS11" s="18" t="s">
        <v>18</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88"/>
      <c r="BS12" s="18" t="s">
        <v>18</v>
      </c>
    </row>
    <row r="13" spans="1:74" s="1" customFormat="1" ht="12" customHeight="1">
      <c r="B13" s="22"/>
      <c r="C13" s="23"/>
      <c r="D13" s="30" t="s">
        <v>33</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29</v>
      </c>
      <c r="AL13" s="23"/>
      <c r="AM13" s="23"/>
      <c r="AN13" s="32" t="s">
        <v>34</v>
      </c>
      <c r="AO13" s="23"/>
      <c r="AP13" s="23"/>
      <c r="AQ13" s="23"/>
      <c r="AR13" s="21"/>
      <c r="BE13" s="288"/>
      <c r="BS13" s="18" t="s">
        <v>18</v>
      </c>
    </row>
    <row r="14" spans="1:74" ht="12.75">
      <c r="B14" s="22"/>
      <c r="C14" s="23"/>
      <c r="D14" s="23"/>
      <c r="E14" s="293" t="s">
        <v>34</v>
      </c>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30" t="s">
        <v>32</v>
      </c>
      <c r="AL14" s="23"/>
      <c r="AM14" s="23"/>
      <c r="AN14" s="32" t="s">
        <v>34</v>
      </c>
      <c r="AO14" s="23"/>
      <c r="AP14" s="23"/>
      <c r="AQ14" s="23"/>
      <c r="AR14" s="21"/>
      <c r="BE14" s="288"/>
      <c r="BS14" s="18" t="s">
        <v>18</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88"/>
      <c r="BS15" s="18" t="s">
        <v>4</v>
      </c>
    </row>
    <row r="16" spans="1:74" s="1" customFormat="1" ht="12" customHeight="1">
      <c r="B16" s="22"/>
      <c r="C16" s="23"/>
      <c r="D16" s="30" t="s">
        <v>35</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29</v>
      </c>
      <c r="AL16" s="23"/>
      <c r="AM16" s="23"/>
      <c r="AN16" s="28" t="s">
        <v>36</v>
      </c>
      <c r="AO16" s="23"/>
      <c r="AP16" s="23"/>
      <c r="AQ16" s="23"/>
      <c r="AR16" s="21"/>
      <c r="BE16" s="288"/>
      <c r="BS16" s="18" t="s">
        <v>4</v>
      </c>
    </row>
    <row r="17" spans="1:71" s="1" customFormat="1" ht="18.399999999999999" customHeight="1">
      <c r="B17" s="22"/>
      <c r="C17" s="23"/>
      <c r="D17" s="23"/>
      <c r="E17" s="28" t="s">
        <v>37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32</v>
      </c>
      <c r="AL17" s="23"/>
      <c r="AM17" s="23"/>
      <c r="AN17" s="28" t="s">
        <v>38</v>
      </c>
      <c r="AO17" s="23"/>
      <c r="AP17" s="23"/>
      <c r="AQ17" s="23"/>
      <c r="AR17" s="21"/>
      <c r="BE17" s="288"/>
      <c r="BS17" s="18" t="s">
        <v>4</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88"/>
      <c r="BS18" s="18" t="s">
        <v>6</v>
      </c>
    </row>
    <row r="19" spans="1:71" s="1" customFormat="1" ht="12" customHeight="1">
      <c r="B19" s="22"/>
      <c r="C19" s="23"/>
      <c r="D19" s="30"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29</v>
      </c>
      <c r="AL19" s="23"/>
      <c r="AM19" s="23"/>
      <c r="AN19" s="28" t="s">
        <v>1</v>
      </c>
      <c r="AO19" s="23"/>
      <c r="AP19" s="23"/>
      <c r="AQ19" s="23"/>
      <c r="AR19" s="21"/>
      <c r="BE19" s="288"/>
      <c r="BS19" s="18" t="s">
        <v>6</v>
      </c>
    </row>
    <row r="20" spans="1:71" s="1" customFormat="1" ht="18.399999999999999"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32</v>
      </c>
      <c r="AL20" s="23"/>
      <c r="AM20" s="23"/>
      <c r="AN20" s="28" t="s">
        <v>1</v>
      </c>
      <c r="AO20" s="23"/>
      <c r="AP20" s="23"/>
      <c r="AQ20" s="23"/>
      <c r="AR20" s="21"/>
      <c r="BE20" s="288"/>
      <c r="BS20" s="18" t="s">
        <v>41</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88"/>
    </row>
    <row r="22" spans="1:71" s="1" customFormat="1" ht="12" customHeight="1">
      <c r="B22" s="22"/>
      <c r="C22" s="23"/>
      <c r="D22" s="30" t="s">
        <v>42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88"/>
    </row>
    <row r="23" spans="1:71" s="1" customFormat="1" ht="238.5" customHeight="1">
      <c r="B23" s="22"/>
      <c r="C23" s="23"/>
      <c r="D23" s="23"/>
      <c r="E23" s="295" t="s">
        <v>43</v>
      </c>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295"/>
      <c r="AI23" s="295"/>
      <c r="AJ23" s="295"/>
      <c r="AK23" s="295"/>
      <c r="AL23" s="295"/>
      <c r="AM23" s="295"/>
      <c r="AN23" s="295"/>
      <c r="AO23" s="23"/>
      <c r="AP23" s="23"/>
      <c r="AQ23" s="23"/>
      <c r="AR23" s="21"/>
      <c r="BE23" s="288"/>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88"/>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88"/>
    </row>
    <row r="26" spans="1:71" s="2" customFormat="1" ht="25.9" customHeight="1">
      <c r="A26" s="35"/>
      <c r="B26" s="36"/>
      <c r="C26" s="37"/>
      <c r="D26" s="38" t="s">
        <v>44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96">
        <f>ROUND(AG94,2)</f>
        <v>0</v>
      </c>
      <c r="AL26" s="297"/>
      <c r="AM26" s="297"/>
      <c r="AN26" s="297"/>
      <c r="AO26" s="297"/>
      <c r="AP26" s="37"/>
      <c r="AQ26" s="37"/>
      <c r="AR26" s="40"/>
      <c r="BE26" s="288"/>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88"/>
    </row>
    <row r="28" spans="1:71" s="2" customFormat="1" ht="12.75">
      <c r="A28" s="35"/>
      <c r="B28" s="36"/>
      <c r="C28" s="37"/>
      <c r="D28" s="37"/>
      <c r="E28" s="37"/>
      <c r="F28" s="37"/>
      <c r="G28" s="37"/>
      <c r="H28" s="37"/>
      <c r="I28" s="37"/>
      <c r="J28" s="37"/>
      <c r="K28" s="37"/>
      <c r="L28" s="298" t="s">
        <v>45</v>
      </c>
      <c r="M28" s="298"/>
      <c r="N28" s="298"/>
      <c r="O28" s="298"/>
      <c r="P28" s="298"/>
      <c r="Q28" s="37"/>
      <c r="R28" s="37"/>
      <c r="S28" s="37"/>
      <c r="T28" s="37"/>
      <c r="U28" s="37"/>
      <c r="V28" s="37"/>
      <c r="W28" s="298" t="s">
        <v>46</v>
      </c>
      <c r="X28" s="298"/>
      <c r="Y28" s="298"/>
      <c r="Z28" s="298"/>
      <c r="AA28" s="298"/>
      <c r="AB28" s="298"/>
      <c r="AC28" s="298"/>
      <c r="AD28" s="298"/>
      <c r="AE28" s="298"/>
      <c r="AF28" s="37"/>
      <c r="AG28" s="37"/>
      <c r="AH28" s="37"/>
      <c r="AI28" s="37"/>
      <c r="AJ28" s="37"/>
      <c r="AK28" s="298" t="s">
        <v>47</v>
      </c>
      <c r="AL28" s="298"/>
      <c r="AM28" s="298"/>
      <c r="AN28" s="298"/>
      <c r="AO28" s="298"/>
      <c r="AP28" s="37"/>
      <c r="AQ28" s="37"/>
      <c r="AR28" s="40"/>
      <c r="BE28" s="288"/>
    </row>
    <row r="29" spans="1:71" s="3" customFormat="1" ht="14.45" customHeight="1">
      <c r="B29" s="41"/>
      <c r="C29" s="42"/>
      <c r="D29" s="30" t="s">
        <v>48</v>
      </c>
      <c r="E29" s="42"/>
      <c r="F29" s="30" t="s">
        <v>49</v>
      </c>
      <c r="G29" s="42"/>
      <c r="H29" s="42"/>
      <c r="I29" s="42"/>
      <c r="J29" s="42"/>
      <c r="K29" s="42"/>
      <c r="L29" s="301">
        <v>0.21</v>
      </c>
      <c r="M29" s="300"/>
      <c r="N29" s="300"/>
      <c r="O29" s="300"/>
      <c r="P29" s="300"/>
      <c r="Q29" s="42"/>
      <c r="R29" s="42"/>
      <c r="S29" s="42"/>
      <c r="T29" s="42"/>
      <c r="U29" s="42"/>
      <c r="V29" s="42"/>
      <c r="W29" s="299">
        <f>ROUND(AZ94, 2)</f>
        <v>0</v>
      </c>
      <c r="X29" s="300"/>
      <c r="Y29" s="300"/>
      <c r="Z29" s="300"/>
      <c r="AA29" s="300"/>
      <c r="AB29" s="300"/>
      <c r="AC29" s="300"/>
      <c r="AD29" s="300"/>
      <c r="AE29" s="300"/>
      <c r="AF29" s="42"/>
      <c r="AG29" s="42"/>
      <c r="AH29" s="42"/>
      <c r="AI29" s="42"/>
      <c r="AJ29" s="42"/>
      <c r="AK29" s="299">
        <f>ROUND(AV94, 2)</f>
        <v>0</v>
      </c>
      <c r="AL29" s="300"/>
      <c r="AM29" s="300"/>
      <c r="AN29" s="300"/>
      <c r="AO29" s="300"/>
      <c r="AP29" s="42"/>
      <c r="AQ29" s="42"/>
      <c r="AR29" s="43"/>
      <c r="BE29" s="289"/>
    </row>
    <row r="30" spans="1:71" s="3" customFormat="1" ht="14.45" customHeight="1">
      <c r="B30" s="41"/>
      <c r="C30" s="42"/>
      <c r="D30" s="42"/>
      <c r="E30" s="42"/>
      <c r="F30" s="30" t="s">
        <v>50</v>
      </c>
      <c r="G30" s="42"/>
      <c r="H30" s="42"/>
      <c r="I30" s="42"/>
      <c r="J30" s="42"/>
      <c r="K30" s="42"/>
      <c r="L30" s="301">
        <v>0.15</v>
      </c>
      <c r="M30" s="300"/>
      <c r="N30" s="300"/>
      <c r="O30" s="300"/>
      <c r="P30" s="300"/>
      <c r="Q30" s="42"/>
      <c r="R30" s="42"/>
      <c r="S30" s="42"/>
      <c r="T30" s="42"/>
      <c r="U30" s="42"/>
      <c r="V30" s="42"/>
      <c r="W30" s="299">
        <f>ROUND(BA94, 2)</f>
        <v>0</v>
      </c>
      <c r="X30" s="300"/>
      <c r="Y30" s="300"/>
      <c r="Z30" s="300"/>
      <c r="AA30" s="300"/>
      <c r="AB30" s="300"/>
      <c r="AC30" s="300"/>
      <c r="AD30" s="300"/>
      <c r="AE30" s="300"/>
      <c r="AF30" s="42"/>
      <c r="AG30" s="42"/>
      <c r="AH30" s="42"/>
      <c r="AI30" s="42"/>
      <c r="AJ30" s="42"/>
      <c r="AK30" s="299">
        <f>ROUND(AW94, 2)</f>
        <v>0</v>
      </c>
      <c r="AL30" s="300"/>
      <c r="AM30" s="300"/>
      <c r="AN30" s="300"/>
      <c r="AO30" s="300"/>
      <c r="AP30" s="42"/>
      <c r="AQ30" s="42"/>
      <c r="AR30" s="43"/>
      <c r="BE30" s="289"/>
    </row>
    <row r="31" spans="1:71" s="3" customFormat="1" ht="14.45" hidden="1" customHeight="1">
      <c r="B31" s="41"/>
      <c r="C31" s="42"/>
      <c r="D31" s="42"/>
      <c r="E31" s="42"/>
      <c r="F31" s="30" t="s">
        <v>51</v>
      </c>
      <c r="G31" s="42"/>
      <c r="H31" s="42"/>
      <c r="I31" s="42"/>
      <c r="J31" s="42"/>
      <c r="K31" s="42"/>
      <c r="L31" s="301">
        <v>0.21</v>
      </c>
      <c r="M31" s="300"/>
      <c r="N31" s="300"/>
      <c r="O31" s="300"/>
      <c r="P31" s="300"/>
      <c r="Q31" s="42"/>
      <c r="R31" s="42"/>
      <c r="S31" s="42"/>
      <c r="T31" s="42"/>
      <c r="U31" s="42"/>
      <c r="V31" s="42"/>
      <c r="W31" s="299">
        <f>ROUND(BB94, 2)</f>
        <v>0</v>
      </c>
      <c r="X31" s="300"/>
      <c r="Y31" s="300"/>
      <c r="Z31" s="300"/>
      <c r="AA31" s="300"/>
      <c r="AB31" s="300"/>
      <c r="AC31" s="300"/>
      <c r="AD31" s="300"/>
      <c r="AE31" s="300"/>
      <c r="AF31" s="42"/>
      <c r="AG31" s="42"/>
      <c r="AH31" s="42"/>
      <c r="AI31" s="42"/>
      <c r="AJ31" s="42"/>
      <c r="AK31" s="299">
        <v>0</v>
      </c>
      <c r="AL31" s="300"/>
      <c r="AM31" s="300"/>
      <c r="AN31" s="300"/>
      <c r="AO31" s="300"/>
      <c r="AP31" s="42"/>
      <c r="AQ31" s="42"/>
      <c r="AR31" s="43"/>
      <c r="BE31" s="289"/>
    </row>
    <row r="32" spans="1:71" s="3" customFormat="1" ht="14.45" hidden="1" customHeight="1">
      <c r="B32" s="41"/>
      <c r="C32" s="42"/>
      <c r="D32" s="42"/>
      <c r="E32" s="42"/>
      <c r="F32" s="30" t="s">
        <v>52</v>
      </c>
      <c r="G32" s="42"/>
      <c r="H32" s="42"/>
      <c r="I32" s="42"/>
      <c r="J32" s="42"/>
      <c r="K32" s="42"/>
      <c r="L32" s="301">
        <v>0.15</v>
      </c>
      <c r="M32" s="300"/>
      <c r="N32" s="300"/>
      <c r="O32" s="300"/>
      <c r="P32" s="300"/>
      <c r="Q32" s="42"/>
      <c r="R32" s="42"/>
      <c r="S32" s="42"/>
      <c r="T32" s="42"/>
      <c r="U32" s="42"/>
      <c r="V32" s="42"/>
      <c r="W32" s="299">
        <f>ROUND(BC94, 2)</f>
        <v>0</v>
      </c>
      <c r="X32" s="300"/>
      <c r="Y32" s="300"/>
      <c r="Z32" s="300"/>
      <c r="AA32" s="300"/>
      <c r="AB32" s="300"/>
      <c r="AC32" s="300"/>
      <c r="AD32" s="300"/>
      <c r="AE32" s="300"/>
      <c r="AF32" s="42"/>
      <c r="AG32" s="42"/>
      <c r="AH32" s="42"/>
      <c r="AI32" s="42"/>
      <c r="AJ32" s="42"/>
      <c r="AK32" s="299">
        <v>0</v>
      </c>
      <c r="AL32" s="300"/>
      <c r="AM32" s="300"/>
      <c r="AN32" s="300"/>
      <c r="AO32" s="300"/>
      <c r="AP32" s="42"/>
      <c r="AQ32" s="42"/>
      <c r="AR32" s="43"/>
      <c r="BE32" s="289"/>
    </row>
    <row r="33" spans="1:57" s="3" customFormat="1" ht="14.45" hidden="1" customHeight="1">
      <c r="B33" s="41"/>
      <c r="C33" s="42"/>
      <c r="D33" s="42"/>
      <c r="E33" s="42"/>
      <c r="F33" s="30" t="s">
        <v>53</v>
      </c>
      <c r="G33" s="42"/>
      <c r="H33" s="42"/>
      <c r="I33" s="42"/>
      <c r="J33" s="42"/>
      <c r="K33" s="42"/>
      <c r="L33" s="301">
        <v>0</v>
      </c>
      <c r="M33" s="300"/>
      <c r="N33" s="300"/>
      <c r="O33" s="300"/>
      <c r="P33" s="300"/>
      <c r="Q33" s="42"/>
      <c r="R33" s="42"/>
      <c r="S33" s="42"/>
      <c r="T33" s="42"/>
      <c r="U33" s="42"/>
      <c r="V33" s="42"/>
      <c r="W33" s="299">
        <f>ROUND(BD94, 2)</f>
        <v>0</v>
      </c>
      <c r="X33" s="300"/>
      <c r="Y33" s="300"/>
      <c r="Z33" s="300"/>
      <c r="AA33" s="300"/>
      <c r="AB33" s="300"/>
      <c r="AC33" s="300"/>
      <c r="AD33" s="300"/>
      <c r="AE33" s="300"/>
      <c r="AF33" s="42"/>
      <c r="AG33" s="42"/>
      <c r="AH33" s="42"/>
      <c r="AI33" s="42"/>
      <c r="AJ33" s="42"/>
      <c r="AK33" s="299">
        <v>0</v>
      </c>
      <c r="AL33" s="300"/>
      <c r="AM33" s="300"/>
      <c r="AN33" s="300"/>
      <c r="AO33" s="300"/>
      <c r="AP33" s="42"/>
      <c r="AQ33" s="42"/>
      <c r="AR33" s="43"/>
      <c r="BE33" s="289"/>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88"/>
    </row>
    <row r="35" spans="1:57" s="2" customFormat="1" ht="25.9" customHeight="1">
      <c r="A35" s="35"/>
      <c r="B35" s="36"/>
      <c r="C35" s="44"/>
      <c r="D35" s="45" t="s">
        <v>54</v>
      </c>
      <c r="E35" s="46"/>
      <c r="F35" s="46"/>
      <c r="G35" s="46"/>
      <c r="H35" s="46"/>
      <c r="I35" s="46"/>
      <c r="J35" s="46"/>
      <c r="K35" s="46"/>
      <c r="L35" s="46"/>
      <c r="M35" s="46"/>
      <c r="N35" s="46"/>
      <c r="O35" s="46"/>
      <c r="P35" s="46"/>
      <c r="Q35" s="46"/>
      <c r="R35" s="46"/>
      <c r="S35" s="46"/>
      <c r="T35" s="47" t="s">
        <v>55</v>
      </c>
      <c r="U35" s="46"/>
      <c r="V35" s="46"/>
      <c r="W35" s="46"/>
      <c r="X35" s="305" t="s">
        <v>56</v>
      </c>
      <c r="Y35" s="303"/>
      <c r="Z35" s="303"/>
      <c r="AA35" s="303"/>
      <c r="AB35" s="303"/>
      <c r="AC35" s="46"/>
      <c r="AD35" s="46"/>
      <c r="AE35" s="46"/>
      <c r="AF35" s="46"/>
      <c r="AG35" s="46"/>
      <c r="AH35" s="46"/>
      <c r="AI35" s="46"/>
      <c r="AJ35" s="46"/>
      <c r="AK35" s="302">
        <f>SUM(AK26:AK33)</f>
        <v>0</v>
      </c>
      <c r="AL35" s="303"/>
      <c r="AM35" s="303"/>
      <c r="AN35" s="303"/>
      <c r="AO35" s="304"/>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57</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58</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59</v>
      </c>
      <c r="E60" s="39"/>
      <c r="F60" s="39"/>
      <c r="G60" s="39"/>
      <c r="H60" s="39"/>
      <c r="I60" s="39"/>
      <c r="J60" s="39"/>
      <c r="K60" s="39"/>
      <c r="L60" s="39"/>
      <c r="M60" s="39"/>
      <c r="N60" s="39"/>
      <c r="O60" s="39"/>
      <c r="P60" s="39"/>
      <c r="Q60" s="39"/>
      <c r="R60" s="39"/>
      <c r="S60" s="39"/>
      <c r="T60" s="39"/>
      <c r="U60" s="39"/>
      <c r="V60" s="53" t="s">
        <v>60</v>
      </c>
      <c r="W60" s="39"/>
      <c r="X60" s="39"/>
      <c r="Y60" s="39"/>
      <c r="Z60" s="39"/>
      <c r="AA60" s="39"/>
      <c r="AB60" s="39"/>
      <c r="AC60" s="39"/>
      <c r="AD60" s="39"/>
      <c r="AE60" s="39"/>
      <c r="AF60" s="39"/>
      <c r="AG60" s="39"/>
      <c r="AH60" s="53" t="s">
        <v>59</v>
      </c>
      <c r="AI60" s="39"/>
      <c r="AJ60" s="39"/>
      <c r="AK60" s="39"/>
      <c r="AL60" s="39"/>
      <c r="AM60" s="53" t="s">
        <v>60</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61</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62</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59</v>
      </c>
      <c r="E75" s="39"/>
      <c r="F75" s="39"/>
      <c r="G75" s="39"/>
      <c r="H75" s="39"/>
      <c r="I75" s="39"/>
      <c r="J75" s="39"/>
      <c r="K75" s="39"/>
      <c r="L75" s="39"/>
      <c r="M75" s="39"/>
      <c r="N75" s="39"/>
      <c r="O75" s="39"/>
      <c r="P75" s="39"/>
      <c r="Q75" s="39"/>
      <c r="R75" s="39"/>
      <c r="S75" s="39"/>
      <c r="T75" s="39"/>
      <c r="U75" s="39"/>
      <c r="V75" s="53" t="s">
        <v>60</v>
      </c>
      <c r="W75" s="39"/>
      <c r="X75" s="39"/>
      <c r="Y75" s="39"/>
      <c r="Z75" s="39"/>
      <c r="AA75" s="39"/>
      <c r="AB75" s="39"/>
      <c r="AC75" s="39"/>
      <c r="AD75" s="39"/>
      <c r="AE75" s="39"/>
      <c r="AF75" s="39"/>
      <c r="AG75" s="39"/>
      <c r="AH75" s="53" t="s">
        <v>59</v>
      </c>
      <c r="AI75" s="39"/>
      <c r="AJ75" s="39"/>
      <c r="AK75" s="39"/>
      <c r="AL75" s="39"/>
      <c r="AM75" s="53" t="s">
        <v>60</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63</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2007-095</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66" t="str">
        <f>K6</f>
        <v>III/2761 Malá Bělá rekonstrukce mostu ev. č. 2761-1</v>
      </c>
      <c r="M85" s="267"/>
      <c r="N85" s="267"/>
      <c r="O85" s="267"/>
      <c r="P85" s="267"/>
      <c r="Q85" s="267"/>
      <c r="R85" s="267"/>
      <c r="S85" s="267"/>
      <c r="T85" s="267"/>
      <c r="U85" s="267"/>
      <c r="V85" s="267"/>
      <c r="W85" s="267"/>
      <c r="X85" s="267"/>
      <c r="Y85" s="267"/>
      <c r="Z85" s="267"/>
      <c r="AA85" s="267"/>
      <c r="AB85" s="267"/>
      <c r="AC85" s="267"/>
      <c r="AD85" s="267"/>
      <c r="AE85" s="267"/>
      <c r="AF85" s="267"/>
      <c r="AG85" s="267"/>
      <c r="AH85" s="267"/>
      <c r="AI85" s="267"/>
      <c r="AJ85" s="267"/>
      <c r="AK85" s="267"/>
      <c r="AL85" s="267"/>
      <c r="AM85" s="267"/>
      <c r="AN85" s="267"/>
      <c r="AO85" s="267"/>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22</v>
      </c>
      <c r="D87" s="37"/>
      <c r="E87" s="37"/>
      <c r="F87" s="37"/>
      <c r="G87" s="37"/>
      <c r="H87" s="37"/>
      <c r="I87" s="37"/>
      <c r="J87" s="37"/>
      <c r="K87" s="37"/>
      <c r="L87" s="66" t="str">
        <f>IF(K8="","",K8)</f>
        <v>Malá Bělá</v>
      </c>
      <c r="M87" s="37"/>
      <c r="N87" s="37"/>
      <c r="O87" s="37"/>
      <c r="P87" s="37"/>
      <c r="Q87" s="37"/>
      <c r="R87" s="37"/>
      <c r="S87" s="37"/>
      <c r="T87" s="37"/>
      <c r="U87" s="37"/>
      <c r="V87" s="37"/>
      <c r="W87" s="37"/>
      <c r="X87" s="37"/>
      <c r="Y87" s="37"/>
      <c r="Z87" s="37"/>
      <c r="AA87" s="37"/>
      <c r="AB87" s="37"/>
      <c r="AC87" s="37"/>
      <c r="AD87" s="37"/>
      <c r="AE87" s="37"/>
      <c r="AF87" s="37"/>
      <c r="AG87" s="37"/>
      <c r="AH87" s="37"/>
      <c r="AI87" s="30" t="s">
        <v>24</v>
      </c>
      <c r="AJ87" s="37"/>
      <c r="AK87" s="37"/>
      <c r="AL87" s="37"/>
      <c r="AM87" s="268" t="str">
        <f>IF(AN8= "","",AN8)</f>
        <v>9. 2. 2021</v>
      </c>
      <c r="AN87" s="268"/>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30" t="s">
        <v>28</v>
      </c>
      <c r="D89" s="37"/>
      <c r="E89" s="37"/>
      <c r="F89" s="37"/>
      <c r="G89" s="37"/>
      <c r="H89" s="37"/>
      <c r="I89" s="37"/>
      <c r="J89" s="37"/>
      <c r="K89" s="37"/>
      <c r="L89" s="60" t="str">
        <f>IF(E11= "","",E11)</f>
        <v>Středočeský kraj</v>
      </c>
      <c r="M89" s="37"/>
      <c r="N89" s="37"/>
      <c r="O89" s="37"/>
      <c r="P89" s="37"/>
      <c r="Q89" s="37"/>
      <c r="R89" s="37"/>
      <c r="S89" s="37"/>
      <c r="T89" s="37"/>
      <c r="U89" s="37"/>
      <c r="V89" s="37"/>
      <c r="W89" s="37"/>
      <c r="X89" s="37"/>
      <c r="Y89" s="37"/>
      <c r="Z89" s="37"/>
      <c r="AA89" s="37"/>
      <c r="AB89" s="37"/>
      <c r="AC89" s="37"/>
      <c r="AD89" s="37"/>
      <c r="AE89" s="37"/>
      <c r="AF89" s="37"/>
      <c r="AG89" s="37"/>
      <c r="AH89" s="37"/>
      <c r="AI89" s="30" t="s">
        <v>35</v>
      </c>
      <c r="AJ89" s="37"/>
      <c r="AK89" s="37"/>
      <c r="AL89" s="37"/>
      <c r="AM89" s="269" t="str">
        <f>IF(E17="","",E17)</f>
        <v>CR Project s.r.o.</v>
      </c>
      <c r="AN89" s="270"/>
      <c r="AO89" s="270"/>
      <c r="AP89" s="270"/>
      <c r="AQ89" s="37"/>
      <c r="AR89" s="40"/>
      <c r="AS89" s="271" t="s">
        <v>64</v>
      </c>
      <c r="AT89" s="272"/>
      <c r="AU89" s="68"/>
      <c r="AV89" s="68"/>
      <c r="AW89" s="68"/>
      <c r="AX89" s="68"/>
      <c r="AY89" s="68"/>
      <c r="AZ89" s="68"/>
      <c r="BA89" s="68"/>
      <c r="BB89" s="68"/>
      <c r="BC89" s="68"/>
      <c r="BD89" s="69"/>
      <c r="BE89" s="35"/>
    </row>
    <row r="90" spans="1:91" s="2" customFormat="1" ht="15.2" customHeight="1">
      <c r="A90" s="35"/>
      <c r="B90" s="36"/>
      <c r="C90" s="30" t="s">
        <v>33</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39</v>
      </c>
      <c r="AJ90" s="37"/>
      <c r="AK90" s="37"/>
      <c r="AL90" s="37"/>
      <c r="AM90" s="269" t="str">
        <f>IF(E20="","",E20)</f>
        <v>Josef Nentwich</v>
      </c>
      <c r="AN90" s="270"/>
      <c r="AO90" s="270"/>
      <c r="AP90" s="270"/>
      <c r="AQ90" s="37"/>
      <c r="AR90" s="40"/>
      <c r="AS90" s="273"/>
      <c r="AT90" s="274"/>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75"/>
      <c r="AT91" s="276"/>
      <c r="AU91" s="72"/>
      <c r="AV91" s="72"/>
      <c r="AW91" s="72"/>
      <c r="AX91" s="72"/>
      <c r="AY91" s="72"/>
      <c r="AZ91" s="72"/>
      <c r="BA91" s="72"/>
      <c r="BB91" s="72"/>
      <c r="BC91" s="72"/>
      <c r="BD91" s="73"/>
      <c r="BE91" s="35"/>
    </row>
    <row r="92" spans="1:91" s="2" customFormat="1" ht="29.25" customHeight="1">
      <c r="A92" s="35"/>
      <c r="B92" s="36"/>
      <c r="C92" s="277" t="s">
        <v>65</v>
      </c>
      <c r="D92" s="278"/>
      <c r="E92" s="278"/>
      <c r="F92" s="278"/>
      <c r="G92" s="278"/>
      <c r="H92" s="74"/>
      <c r="I92" s="280" t="s">
        <v>66</v>
      </c>
      <c r="J92" s="278"/>
      <c r="K92" s="278"/>
      <c r="L92" s="278"/>
      <c r="M92" s="278"/>
      <c r="N92" s="278"/>
      <c r="O92" s="278"/>
      <c r="P92" s="278"/>
      <c r="Q92" s="278"/>
      <c r="R92" s="278"/>
      <c r="S92" s="278"/>
      <c r="T92" s="278"/>
      <c r="U92" s="278"/>
      <c r="V92" s="278"/>
      <c r="W92" s="278"/>
      <c r="X92" s="278"/>
      <c r="Y92" s="278"/>
      <c r="Z92" s="278"/>
      <c r="AA92" s="278"/>
      <c r="AB92" s="278"/>
      <c r="AC92" s="278"/>
      <c r="AD92" s="278"/>
      <c r="AE92" s="278"/>
      <c r="AF92" s="278"/>
      <c r="AG92" s="279" t="s">
        <v>67</v>
      </c>
      <c r="AH92" s="278"/>
      <c r="AI92" s="278"/>
      <c r="AJ92" s="278"/>
      <c r="AK92" s="278"/>
      <c r="AL92" s="278"/>
      <c r="AM92" s="278"/>
      <c r="AN92" s="280" t="s">
        <v>68</v>
      </c>
      <c r="AO92" s="278"/>
      <c r="AP92" s="281"/>
      <c r="AQ92" s="75" t="s">
        <v>69</v>
      </c>
      <c r="AR92" s="40"/>
      <c r="AS92" s="76" t="s">
        <v>70</v>
      </c>
      <c r="AT92" s="77" t="s">
        <v>71</v>
      </c>
      <c r="AU92" s="77" t="s">
        <v>72</v>
      </c>
      <c r="AV92" s="77" t="s">
        <v>73</v>
      </c>
      <c r="AW92" s="77" t="s">
        <v>74</v>
      </c>
      <c r="AX92" s="77" t="s">
        <v>75</v>
      </c>
      <c r="AY92" s="77" t="s">
        <v>76</v>
      </c>
      <c r="AZ92" s="77" t="s">
        <v>77</v>
      </c>
      <c r="BA92" s="77" t="s">
        <v>78</v>
      </c>
      <c r="BB92" s="77" t="s">
        <v>79</v>
      </c>
      <c r="BC92" s="77" t="s">
        <v>80</v>
      </c>
      <c r="BD92" s="78" t="s">
        <v>81</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82</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85">
        <f>ROUND(SUM(AG95:AG98),2)</f>
        <v>0</v>
      </c>
      <c r="AH94" s="285"/>
      <c r="AI94" s="285"/>
      <c r="AJ94" s="285"/>
      <c r="AK94" s="285"/>
      <c r="AL94" s="285"/>
      <c r="AM94" s="285"/>
      <c r="AN94" s="286">
        <f>SUM(AG94,AT94)</f>
        <v>0</v>
      </c>
      <c r="AO94" s="286"/>
      <c r="AP94" s="286"/>
      <c r="AQ94" s="86" t="s">
        <v>1</v>
      </c>
      <c r="AR94" s="87"/>
      <c r="AS94" s="88">
        <f>ROUND(SUM(AS95:AS98),2)</f>
        <v>0</v>
      </c>
      <c r="AT94" s="89">
        <f>ROUND(SUM(AV94:AW94),2)</f>
        <v>0</v>
      </c>
      <c r="AU94" s="90">
        <f>ROUND(SUM(AU95:AU98),5)</f>
        <v>0</v>
      </c>
      <c r="AV94" s="89">
        <f>ROUND(AZ94*L29,2)</f>
        <v>0</v>
      </c>
      <c r="AW94" s="89">
        <f>ROUND(BA94*L30,2)</f>
        <v>0</v>
      </c>
      <c r="AX94" s="89">
        <f>ROUND(BB94*L29,2)</f>
        <v>0</v>
      </c>
      <c r="AY94" s="89">
        <f>ROUND(BC94*L30,2)</f>
        <v>0</v>
      </c>
      <c r="AZ94" s="89">
        <f>ROUND(SUM(AZ95:AZ98),2)</f>
        <v>0</v>
      </c>
      <c r="BA94" s="89">
        <f>ROUND(SUM(BA95:BA98),2)</f>
        <v>0</v>
      </c>
      <c r="BB94" s="89">
        <f>ROUND(SUM(BB95:BB98),2)</f>
        <v>0</v>
      </c>
      <c r="BC94" s="89">
        <f>ROUND(SUM(BC95:BC98),2)</f>
        <v>0</v>
      </c>
      <c r="BD94" s="91">
        <f>ROUND(SUM(BD95:BD98),2)</f>
        <v>0</v>
      </c>
      <c r="BS94" s="92" t="s">
        <v>83</v>
      </c>
      <c r="BT94" s="92" t="s">
        <v>84</v>
      </c>
      <c r="BU94" s="93" t="s">
        <v>85</v>
      </c>
      <c r="BV94" s="92" t="s">
        <v>86</v>
      </c>
      <c r="BW94" s="92" t="s">
        <v>5</v>
      </c>
      <c r="BX94" s="92" t="s">
        <v>87</v>
      </c>
      <c r="CL94" s="92" t="s">
        <v>1</v>
      </c>
    </row>
    <row r="95" spans="1:91" s="7" customFormat="1" ht="16.5" customHeight="1">
      <c r="A95" s="94" t="s">
        <v>88</v>
      </c>
      <c r="B95" s="95"/>
      <c r="C95" s="96"/>
      <c r="D95" s="282" t="s">
        <v>89</v>
      </c>
      <c r="E95" s="282"/>
      <c r="F95" s="282"/>
      <c r="G95" s="282"/>
      <c r="H95" s="282"/>
      <c r="I95" s="97"/>
      <c r="J95" s="282" t="s">
        <v>90</v>
      </c>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3">
        <f>'GZS - GZS - Globál - zaří...'!J30</f>
        <v>0</v>
      </c>
      <c r="AH95" s="284"/>
      <c r="AI95" s="284"/>
      <c r="AJ95" s="284"/>
      <c r="AK95" s="284"/>
      <c r="AL95" s="284"/>
      <c r="AM95" s="284"/>
      <c r="AN95" s="283">
        <f>SUM(AG95,AT95)</f>
        <v>0</v>
      </c>
      <c r="AO95" s="284"/>
      <c r="AP95" s="284"/>
      <c r="AQ95" s="98" t="s">
        <v>91</v>
      </c>
      <c r="AR95" s="99"/>
      <c r="AS95" s="100">
        <v>0</v>
      </c>
      <c r="AT95" s="101">
        <f>ROUND(SUM(AV95:AW95),2)</f>
        <v>0</v>
      </c>
      <c r="AU95" s="102">
        <f>'GZS - GZS - Globál - zaří...'!P122</f>
        <v>0</v>
      </c>
      <c r="AV95" s="101">
        <f>'GZS - GZS - Globál - zaří...'!J33</f>
        <v>0</v>
      </c>
      <c r="AW95" s="101">
        <f>'GZS - GZS - Globál - zaří...'!J34</f>
        <v>0</v>
      </c>
      <c r="AX95" s="101">
        <f>'GZS - GZS - Globál - zaří...'!J35</f>
        <v>0</v>
      </c>
      <c r="AY95" s="101">
        <f>'GZS - GZS - Globál - zaří...'!J36</f>
        <v>0</v>
      </c>
      <c r="AZ95" s="101">
        <f>'GZS - GZS - Globál - zaří...'!F33</f>
        <v>0</v>
      </c>
      <c r="BA95" s="101">
        <f>'GZS - GZS - Globál - zaří...'!F34</f>
        <v>0</v>
      </c>
      <c r="BB95" s="101">
        <f>'GZS - GZS - Globál - zaří...'!F35</f>
        <v>0</v>
      </c>
      <c r="BC95" s="101">
        <f>'GZS - GZS - Globál - zaří...'!F36</f>
        <v>0</v>
      </c>
      <c r="BD95" s="103">
        <f>'GZS - GZS - Globál - zaří...'!F37</f>
        <v>0</v>
      </c>
      <c r="BT95" s="104" t="s">
        <v>21</v>
      </c>
      <c r="BV95" s="104" t="s">
        <v>86</v>
      </c>
      <c r="BW95" s="104" t="s">
        <v>92</v>
      </c>
      <c r="BX95" s="104" t="s">
        <v>5</v>
      </c>
      <c r="CL95" s="104" t="s">
        <v>1</v>
      </c>
      <c r="CM95" s="104" t="s">
        <v>93</v>
      </c>
    </row>
    <row r="96" spans="1:91" s="7" customFormat="1" ht="16.5" customHeight="1">
      <c r="A96" s="94" t="s">
        <v>88</v>
      </c>
      <c r="B96" s="95"/>
      <c r="C96" s="96"/>
      <c r="D96" s="282" t="s">
        <v>94</v>
      </c>
      <c r="E96" s="282"/>
      <c r="F96" s="282"/>
      <c r="G96" s="282"/>
      <c r="H96" s="282"/>
      <c r="I96" s="97"/>
      <c r="J96" s="282" t="s">
        <v>95</v>
      </c>
      <c r="K96" s="282"/>
      <c r="L96" s="282"/>
      <c r="M96" s="282"/>
      <c r="N96" s="282"/>
      <c r="O96" s="282"/>
      <c r="P96" s="282"/>
      <c r="Q96" s="282"/>
      <c r="R96" s="282"/>
      <c r="S96" s="282"/>
      <c r="T96" s="282"/>
      <c r="U96" s="282"/>
      <c r="V96" s="282"/>
      <c r="W96" s="282"/>
      <c r="X96" s="282"/>
      <c r="Y96" s="282"/>
      <c r="Z96" s="282"/>
      <c r="AA96" s="282"/>
      <c r="AB96" s="282"/>
      <c r="AC96" s="282"/>
      <c r="AD96" s="282"/>
      <c r="AE96" s="282"/>
      <c r="AF96" s="282"/>
      <c r="AG96" s="283">
        <f>'SO.101 - SO.101 - Komunikace'!J30</f>
        <v>0</v>
      </c>
      <c r="AH96" s="284"/>
      <c r="AI96" s="284"/>
      <c r="AJ96" s="284"/>
      <c r="AK96" s="284"/>
      <c r="AL96" s="284"/>
      <c r="AM96" s="284"/>
      <c r="AN96" s="283">
        <f>SUM(AG96,AT96)</f>
        <v>0</v>
      </c>
      <c r="AO96" s="284"/>
      <c r="AP96" s="284"/>
      <c r="AQ96" s="98" t="s">
        <v>91</v>
      </c>
      <c r="AR96" s="99"/>
      <c r="AS96" s="100">
        <v>0</v>
      </c>
      <c r="AT96" s="101">
        <f>ROUND(SUM(AV96:AW96),2)</f>
        <v>0</v>
      </c>
      <c r="AU96" s="102">
        <f>'SO.101 - SO.101 - Komunikace'!P147</f>
        <v>0</v>
      </c>
      <c r="AV96" s="101">
        <f>'SO.101 - SO.101 - Komunikace'!J33</f>
        <v>0</v>
      </c>
      <c r="AW96" s="101">
        <f>'SO.101 - SO.101 - Komunikace'!J34</f>
        <v>0</v>
      </c>
      <c r="AX96" s="101">
        <f>'SO.101 - SO.101 - Komunikace'!J35</f>
        <v>0</v>
      </c>
      <c r="AY96" s="101">
        <f>'SO.101 - SO.101 - Komunikace'!J36</f>
        <v>0</v>
      </c>
      <c r="AZ96" s="101">
        <f>'SO.101 - SO.101 - Komunikace'!F33</f>
        <v>0</v>
      </c>
      <c r="BA96" s="101">
        <f>'SO.101 - SO.101 - Komunikace'!F34</f>
        <v>0</v>
      </c>
      <c r="BB96" s="101">
        <f>'SO.101 - SO.101 - Komunikace'!F35</f>
        <v>0</v>
      </c>
      <c r="BC96" s="101">
        <f>'SO.101 - SO.101 - Komunikace'!F36</f>
        <v>0</v>
      </c>
      <c r="BD96" s="103">
        <f>'SO.101 - SO.101 - Komunikace'!F37</f>
        <v>0</v>
      </c>
      <c r="BT96" s="104" t="s">
        <v>21</v>
      </c>
      <c r="BV96" s="104" t="s">
        <v>86</v>
      </c>
      <c r="BW96" s="104" t="s">
        <v>96</v>
      </c>
      <c r="BX96" s="104" t="s">
        <v>5</v>
      </c>
      <c r="CL96" s="104" t="s">
        <v>97</v>
      </c>
      <c r="CM96" s="104" t="s">
        <v>93</v>
      </c>
    </row>
    <row r="97" spans="1:91" s="7" customFormat="1" ht="16.5" customHeight="1">
      <c r="A97" s="94" t="s">
        <v>88</v>
      </c>
      <c r="B97" s="95"/>
      <c r="C97" s="96"/>
      <c r="D97" s="282" t="s">
        <v>98</v>
      </c>
      <c r="E97" s="282"/>
      <c r="F97" s="282"/>
      <c r="G97" s="282"/>
      <c r="H97" s="282"/>
      <c r="I97" s="97"/>
      <c r="J97" s="282" t="s">
        <v>99</v>
      </c>
      <c r="K97" s="282"/>
      <c r="L97" s="282"/>
      <c r="M97" s="282"/>
      <c r="N97" s="282"/>
      <c r="O97" s="282"/>
      <c r="P97" s="282"/>
      <c r="Q97" s="282"/>
      <c r="R97" s="282"/>
      <c r="S97" s="282"/>
      <c r="T97" s="282"/>
      <c r="U97" s="282"/>
      <c r="V97" s="282"/>
      <c r="W97" s="282"/>
      <c r="X97" s="282"/>
      <c r="Y97" s="282"/>
      <c r="Z97" s="282"/>
      <c r="AA97" s="282"/>
      <c r="AB97" s="282"/>
      <c r="AC97" s="282"/>
      <c r="AD97" s="282"/>
      <c r="AE97" s="282"/>
      <c r="AF97" s="282"/>
      <c r="AG97" s="283">
        <f>'SO.105 - SO.105 - Trubní ...'!J30</f>
        <v>0</v>
      </c>
      <c r="AH97" s="284"/>
      <c r="AI97" s="284"/>
      <c r="AJ97" s="284"/>
      <c r="AK97" s="284"/>
      <c r="AL97" s="284"/>
      <c r="AM97" s="284"/>
      <c r="AN97" s="283">
        <f>SUM(AG97,AT97)</f>
        <v>0</v>
      </c>
      <c r="AO97" s="284"/>
      <c r="AP97" s="284"/>
      <c r="AQ97" s="98" t="s">
        <v>91</v>
      </c>
      <c r="AR97" s="99"/>
      <c r="AS97" s="100">
        <v>0</v>
      </c>
      <c r="AT97" s="101">
        <f>ROUND(SUM(AV97:AW97),2)</f>
        <v>0</v>
      </c>
      <c r="AU97" s="102">
        <f>'SO.105 - SO.105 - Trubní ...'!P122</f>
        <v>0</v>
      </c>
      <c r="AV97" s="101">
        <f>'SO.105 - SO.105 - Trubní ...'!J33</f>
        <v>0</v>
      </c>
      <c r="AW97" s="101">
        <f>'SO.105 - SO.105 - Trubní ...'!J34</f>
        <v>0</v>
      </c>
      <c r="AX97" s="101">
        <f>'SO.105 - SO.105 - Trubní ...'!J35</f>
        <v>0</v>
      </c>
      <c r="AY97" s="101">
        <f>'SO.105 - SO.105 - Trubní ...'!J36</f>
        <v>0</v>
      </c>
      <c r="AZ97" s="101">
        <f>'SO.105 - SO.105 - Trubní ...'!F33</f>
        <v>0</v>
      </c>
      <c r="BA97" s="101">
        <f>'SO.105 - SO.105 - Trubní ...'!F34</f>
        <v>0</v>
      </c>
      <c r="BB97" s="101">
        <f>'SO.105 - SO.105 - Trubní ...'!F35</f>
        <v>0</v>
      </c>
      <c r="BC97" s="101">
        <f>'SO.105 - SO.105 - Trubní ...'!F36</f>
        <v>0</v>
      </c>
      <c r="BD97" s="103">
        <f>'SO.105 - SO.105 - Trubní ...'!F37</f>
        <v>0</v>
      </c>
      <c r="BT97" s="104" t="s">
        <v>21</v>
      </c>
      <c r="BV97" s="104" t="s">
        <v>86</v>
      </c>
      <c r="BW97" s="104" t="s">
        <v>100</v>
      </c>
      <c r="BX97" s="104" t="s">
        <v>5</v>
      </c>
      <c r="CL97" s="104" t="s">
        <v>1</v>
      </c>
      <c r="CM97" s="104" t="s">
        <v>93</v>
      </c>
    </row>
    <row r="98" spans="1:91" s="7" customFormat="1" ht="16.5" customHeight="1">
      <c r="A98" s="94" t="s">
        <v>88</v>
      </c>
      <c r="B98" s="95"/>
      <c r="C98" s="96"/>
      <c r="D98" s="282" t="s">
        <v>101</v>
      </c>
      <c r="E98" s="282"/>
      <c r="F98" s="282"/>
      <c r="G98" s="282"/>
      <c r="H98" s="282"/>
      <c r="I98" s="97"/>
      <c r="J98" s="282" t="s">
        <v>102</v>
      </c>
      <c r="K98" s="282"/>
      <c r="L98" s="282"/>
      <c r="M98" s="282"/>
      <c r="N98" s="282"/>
      <c r="O98" s="282"/>
      <c r="P98" s="282"/>
      <c r="Q98" s="282"/>
      <c r="R98" s="282"/>
      <c r="S98" s="282"/>
      <c r="T98" s="282"/>
      <c r="U98" s="282"/>
      <c r="V98" s="282"/>
      <c r="W98" s="282"/>
      <c r="X98" s="282"/>
      <c r="Y98" s="282"/>
      <c r="Z98" s="282"/>
      <c r="AA98" s="282"/>
      <c r="AB98" s="282"/>
      <c r="AC98" s="282"/>
      <c r="AD98" s="282"/>
      <c r="AE98" s="282"/>
      <c r="AF98" s="282"/>
      <c r="AG98" s="283">
        <f>'SO.201 - SO.201 - Mostní ...'!J30</f>
        <v>0</v>
      </c>
      <c r="AH98" s="284"/>
      <c r="AI98" s="284"/>
      <c r="AJ98" s="284"/>
      <c r="AK98" s="284"/>
      <c r="AL98" s="284"/>
      <c r="AM98" s="284"/>
      <c r="AN98" s="283">
        <f>SUM(AG98,AT98)</f>
        <v>0</v>
      </c>
      <c r="AO98" s="284"/>
      <c r="AP98" s="284"/>
      <c r="AQ98" s="98" t="s">
        <v>91</v>
      </c>
      <c r="AR98" s="99"/>
      <c r="AS98" s="105">
        <v>0</v>
      </c>
      <c r="AT98" s="106">
        <f>ROUND(SUM(AV98:AW98),2)</f>
        <v>0</v>
      </c>
      <c r="AU98" s="107">
        <f>'SO.201 - SO.201 - Mostní ...'!P129</f>
        <v>0</v>
      </c>
      <c r="AV98" s="106">
        <f>'SO.201 - SO.201 - Mostní ...'!J33</f>
        <v>0</v>
      </c>
      <c r="AW98" s="106">
        <f>'SO.201 - SO.201 - Mostní ...'!J34</f>
        <v>0</v>
      </c>
      <c r="AX98" s="106">
        <f>'SO.201 - SO.201 - Mostní ...'!J35</f>
        <v>0</v>
      </c>
      <c r="AY98" s="106">
        <f>'SO.201 - SO.201 - Mostní ...'!J36</f>
        <v>0</v>
      </c>
      <c r="AZ98" s="106">
        <f>'SO.201 - SO.201 - Mostní ...'!F33</f>
        <v>0</v>
      </c>
      <c r="BA98" s="106">
        <f>'SO.201 - SO.201 - Mostní ...'!F34</f>
        <v>0</v>
      </c>
      <c r="BB98" s="106">
        <f>'SO.201 - SO.201 - Mostní ...'!F35</f>
        <v>0</v>
      </c>
      <c r="BC98" s="106">
        <f>'SO.201 - SO.201 - Mostní ...'!F36</f>
        <v>0</v>
      </c>
      <c r="BD98" s="108">
        <f>'SO.201 - SO.201 - Mostní ...'!F37</f>
        <v>0</v>
      </c>
      <c r="BT98" s="104" t="s">
        <v>21</v>
      </c>
      <c r="BV98" s="104" t="s">
        <v>86</v>
      </c>
      <c r="BW98" s="104" t="s">
        <v>103</v>
      </c>
      <c r="BX98" s="104" t="s">
        <v>5</v>
      </c>
      <c r="CL98" s="104" t="s">
        <v>1</v>
      </c>
      <c r="CM98" s="104" t="s">
        <v>93</v>
      </c>
    </row>
    <row r="99" spans="1:91" s="2" customFormat="1" ht="30" customHeight="1">
      <c r="A99" s="35"/>
      <c r="B99" s="36"/>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40"/>
      <c r="AS99" s="35"/>
      <c r="AT99" s="35"/>
      <c r="AU99" s="35"/>
      <c r="AV99" s="35"/>
      <c r="AW99" s="35"/>
      <c r="AX99" s="35"/>
      <c r="AY99" s="35"/>
      <c r="AZ99" s="35"/>
      <c r="BA99" s="35"/>
      <c r="BB99" s="35"/>
      <c r="BC99" s="35"/>
      <c r="BD99" s="35"/>
      <c r="BE99" s="35"/>
    </row>
    <row r="100" spans="1:91" s="2" customFormat="1" ht="6.95" customHeight="1">
      <c r="A100" s="35"/>
      <c r="B100" s="55"/>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40"/>
      <c r="AS100" s="35"/>
      <c r="AT100" s="35"/>
      <c r="AU100" s="35"/>
      <c r="AV100" s="35"/>
      <c r="AW100" s="35"/>
      <c r="AX100" s="35"/>
      <c r="AY100" s="35"/>
      <c r="AZ100" s="35"/>
      <c r="BA100" s="35"/>
      <c r="BB100" s="35"/>
      <c r="BC100" s="35"/>
      <c r="BD100" s="35"/>
      <c r="BE100" s="35"/>
    </row>
  </sheetData>
  <sheetProtection algorithmName="SHA-512" hashValue="WzqrkllJIRLs9wbyI95OZMGfFu46/wqnLG43hHH7Idpo9ey2Dd9L/XEXBENjUrIIxowdUcnsJ/1oKh4ZM3f3QA==" saltValue="TM6wPVsjiE5Y9z5sW9xZ7LN95lhqSIQfvOXmHXWxp+xQg9cyVqyax5vjESCVgW6TQVOIXD1hQffuLsXIQIsFkw=="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GZS - GZS - Globál - zaří...'!C2" display="/" xr:uid="{00000000-0004-0000-0000-000000000000}"/>
    <hyperlink ref="A96" location="'SO.101 - SO.101 - Komunikace'!C2" display="/" xr:uid="{00000000-0004-0000-0000-000001000000}"/>
    <hyperlink ref="A97" location="'SO.105 - SO.105 - Trubní ...'!C2" display="/" xr:uid="{00000000-0004-0000-0000-000002000000}"/>
    <hyperlink ref="A98" location="'SO.201 - SO.201 - Mostní ...'!C2" display="/" xr:uid="{00000000-0004-0000-0000-000003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7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6"/>
      <c r="M2" s="306"/>
      <c r="N2" s="306"/>
      <c r="O2" s="306"/>
      <c r="P2" s="306"/>
      <c r="Q2" s="306"/>
      <c r="R2" s="306"/>
      <c r="S2" s="306"/>
      <c r="T2" s="306"/>
      <c r="U2" s="306"/>
      <c r="V2" s="306"/>
      <c r="AT2" s="18" t="s">
        <v>92</v>
      </c>
    </row>
    <row r="3" spans="1:46" s="1" customFormat="1" ht="6.95" customHeight="1">
      <c r="B3" s="109"/>
      <c r="C3" s="110"/>
      <c r="D3" s="110"/>
      <c r="E3" s="110"/>
      <c r="F3" s="110"/>
      <c r="G3" s="110"/>
      <c r="H3" s="110"/>
      <c r="I3" s="110"/>
      <c r="J3" s="110"/>
      <c r="K3" s="110"/>
      <c r="L3" s="21"/>
      <c r="AT3" s="18" t="s">
        <v>93</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7" t="str">
        <f>'Rekapitulace stavby'!K6</f>
        <v>III/2761 Malá Bělá rekonstrukce mostu ev. č. 2761-1</v>
      </c>
      <c r="F7" s="308"/>
      <c r="G7" s="308"/>
      <c r="H7" s="308"/>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9" t="s">
        <v>106</v>
      </c>
      <c r="F9" s="310"/>
      <c r="G9" s="310"/>
      <c r="H9" s="310"/>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19</v>
      </c>
      <c r="E11" s="35"/>
      <c r="F11" s="114" t="s">
        <v>1</v>
      </c>
      <c r="G11" s="35"/>
      <c r="H11" s="35"/>
      <c r="I11" s="113" t="s">
        <v>20</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9. 2. 2021</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28</v>
      </c>
      <c r="E14" s="35"/>
      <c r="F14" s="35"/>
      <c r="G14" s="35"/>
      <c r="H14" s="35"/>
      <c r="I14" s="113" t="s">
        <v>29</v>
      </c>
      <c r="J14" s="114"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31</v>
      </c>
      <c r="F15" s="35"/>
      <c r="G15" s="35"/>
      <c r="H15" s="35"/>
      <c r="I15" s="113" t="s">
        <v>32</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33</v>
      </c>
      <c r="E17" s="35"/>
      <c r="F17" s="35"/>
      <c r="G17" s="35"/>
      <c r="H17" s="35"/>
      <c r="I17" s="113"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1" t="str">
        <f>'Rekapitulace stavby'!E14</f>
        <v>Vyplň údaj</v>
      </c>
      <c r="F18" s="312"/>
      <c r="G18" s="312"/>
      <c r="H18" s="312"/>
      <c r="I18" s="113"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35</v>
      </c>
      <c r="E20" s="35"/>
      <c r="F20" s="35"/>
      <c r="G20" s="35"/>
      <c r="H20" s="35"/>
      <c r="I20" s="113" t="s">
        <v>29</v>
      </c>
      <c r="J20" s="114"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37</v>
      </c>
      <c r="F21" s="35"/>
      <c r="G21" s="35"/>
      <c r="H21" s="35"/>
      <c r="I21" s="113" t="s">
        <v>32</v>
      </c>
      <c r="J21" s="114"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29</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40</v>
      </c>
      <c r="F24" s="35"/>
      <c r="G24" s="35"/>
      <c r="H24" s="35"/>
      <c r="I24" s="113" t="s">
        <v>32</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3" t="s">
        <v>1</v>
      </c>
      <c r="F27" s="313"/>
      <c r="G27" s="313"/>
      <c r="H27" s="313"/>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44</v>
      </c>
      <c r="E30" s="35"/>
      <c r="F30" s="35"/>
      <c r="G30" s="35"/>
      <c r="H30" s="35"/>
      <c r="I30" s="35"/>
      <c r="J30" s="121">
        <f>ROUND(J122,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46</v>
      </c>
      <c r="G32" s="35"/>
      <c r="H32" s="35"/>
      <c r="I32" s="122" t="s">
        <v>45</v>
      </c>
      <c r="J32" s="122"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48</v>
      </c>
      <c r="E33" s="113" t="s">
        <v>49</v>
      </c>
      <c r="F33" s="124">
        <f>ROUND((SUM(BE122:BE170)),  2)</f>
        <v>0</v>
      </c>
      <c r="G33" s="35"/>
      <c r="H33" s="35"/>
      <c r="I33" s="125">
        <v>0.21</v>
      </c>
      <c r="J33" s="124">
        <f>ROUND(((SUM(BE122:BE170))*I33),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50</v>
      </c>
      <c r="F34" s="124">
        <f>ROUND((SUM(BF122:BF170)),  2)</f>
        <v>0</v>
      </c>
      <c r="G34" s="35"/>
      <c r="H34" s="35"/>
      <c r="I34" s="125">
        <v>0.15</v>
      </c>
      <c r="J34" s="124">
        <f>ROUND(((SUM(BF122:BF170))*I34),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51</v>
      </c>
      <c r="F35" s="124">
        <f>ROUND((SUM(BG122:BG170)),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52</v>
      </c>
      <c r="F36" s="124">
        <f>ROUND((SUM(BH122:BH170)),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53</v>
      </c>
      <c r="F37" s="124">
        <f>ROUND((SUM(BI122:BI170)),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54</v>
      </c>
      <c r="E39" s="128"/>
      <c r="F39" s="128"/>
      <c r="G39" s="129" t="s">
        <v>55</v>
      </c>
      <c r="H39" s="130" t="s">
        <v>56</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57</v>
      </c>
      <c r="E50" s="134"/>
      <c r="F50" s="134"/>
      <c r="G50" s="133" t="s">
        <v>58</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59</v>
      </c>
      <c r="E61" s="136"/>
      <c r="F61" s="137" t="s">
        <v>60</v>
      </c>
      <c r="G61" s="135" t="s">
        <v>59</v>
      </c>
      <c r="H61" s="136"/>
      <c r="I61" s="136"/>
      <c r="J61" s="138" t="s">
        <v>60</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61</v>
      </c>
      <c r="E65" s="139"/>
      <c r="F65" s="139"/>
      <c r="G65" s="133" t="s">
        <v>62</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59</v>
      </c>
      <c r="E76" s="136"/>
      <c r="F76" s="137" t="s">
        <v>60</v>
      </c>
      <c r="G76" s="135" t="s">
        <v>59</v>
      </c>
      <c r="H76" s="136"/>
      <c r="I76" s="136"/>
      <c r="J76" s="138" t="s">
        <v>60</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4" t="str">
        <f>E7</f>
        <v>III/2761 Malá Bělá rekonstrukce mostu ev. č. 2761-1</v>
      </c>
      <c r="F85" s="315"/>
      <c r="G85" s="315"/>
      <c r="H85" s="315"/>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6" t="str">
        <f>E9</f>
        <v>GZS - GZS - Globál - zařízení staveniště</v>
      </c>
      <c r="F87" s="316"/>
      <c r="G87" s="316"/>
      <c r="H87" s="316"/>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30" t="s">
        <v>24</v>
      </c>
      <c r="J89" s="67" t="str">
        <f>IF(J12="","",J12)</f>
        <v>9. 2. 2021</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30"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30"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108</v>
      </c>
      <c r="D94" s="145"/>
      <c r="E94" s="145"/>
      <c r="F94" s="145"/>
      <c r="G94" s="145"/>
      <c r="H94" s="145"/>
      <c r="I94" s="145"/>
      <c r="J94" s="146" t="s">
        <v>109</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110</v>
      </c>
      <c r="D96" s="37"/>
      <c r="E96" s="37"/>
      <c r="F96" s="37"/>
      <c r="G96" s="37"/>
      <c r="H96" s="37"/>
      <c r="I96" s="37"/>
      <c r="J96" s="85">
        <f>J122</f>
        <v>0</v>
      </c>
      <c r="K96" s="37"/>
      <c r="L96" s="52"/>
      <c r="S96" s="35"/>
      <c r="T96" s="35"/>
      <c r="U96" s="35"/>
      <c r="V96" s="35"/>
      <c r="W96" s="35"/>
      <c r="X96" s="35"/>
      <c r="Y96" s="35"/>
      <c r="Z96" s="35"/>
      <c r="AA96" s="35"/>
      <c r="AB96" s="35"/>
      <c r="AC96" s="35"/>
      <c r="AD96" s="35"/>
      <c r="AE96" s="35"/>
      <c r="AU96" s="18" t="s">
        <v>111</v>
      </c>
    </row>
    <row r="97" spans="1:31" s="9" customFormat="1" ht="24.95" customHeight="1">
      <c r="B97" s="148"/>
      <c r="C97" s="149"/>
      <c r="D97" s="150" t="s">
        <v>90</v>
      </c>
      <c r="E97" s="151"/>
      <c r="F97" s="151"/>
      <c r="G97" s="151"/>
      <c r="H97" s="151"/>
      <c r="I97" s="151"/>
      <c r="J97" s="152">
        <f>J123</f>
        <v>0</v>
      </c>
      <c r="K97" s="149"/>
      <c r="L97" s="153"/>
    </row>
    <row r="98" spans="1:31" s="10" customFormat="1" ht="19.899999999999999" customHeight="1">
      <c r="B98" s="154"/>
      <c r="C98" s="155"/>
      <c r="D98" s="156" t="s">
        <v>112</v>
      </c>
      <c r="E98" s="157"/>
      <c r="F98" s="157"/>
      <c r="G98" s="157"/>
      <c r="H98" s="157"/>
      <c r="I98" s="157"/>
      <c r="J98" s="158">
        <f>J124</f>
        <v>0</v>
      </c>
      <c r="K98" s="155"/>
      <c r="L98" s="159"/>
    </row>
    <row r="99" spans="1:31" s="10" customFormat="1" ht="19.899999999999999" customHeight="1">
      <c r="B99" s="154"/>
      <c r="C99" s="155"/>
      <c r="D99" s="156" t="s">
        <v>113</v>
      </c>
      <c r="E99" s="157"/>
      <c r="F99" s="157"/>
      <c r="G99" s="157"/>
      <c r="H99" s="157"/>
      <c r="I99" s="157"/>
      <c r="J99" s="158">
        <f>J135</f>
        <v>0</v>
      </c>
      <c r="K99" s="155"/>
      <c r="L99" s="159"/>
    </row>
    <row r="100" spans="1:31" s="10" customFormat="1" ht="19.899999999999999" customHeight="1">
      <c r="B100" s="154"/>
      <c r="C100" s="155"/>
      <c r="D100" s="156" t="s">
        <v>114</v>
      </c>
      <c r="E100" s="157"/>
      <c r="F100" s="157"/>
      <c r="G100" s="157"/>
      <c r="H100" s="157"/>
      <c r="I100" s="157"/>
      <c r="J100" s="158">
        <f>J141</f>
        <v>0</v>
      </c>
      <c r="K100" s="155"/>
      <c r="L100" s="159"/>
    </row>
    <row r="101" spans="1:31" s="10" customFormat="1" ht="19.899999999999999" customHeight="1">
      <c r="B101" s="154"/>
      <c r="C101" s="155"/>
      <c r="D101" s="156" t="s">
        <v>115</v>
      </c>
      <c r="E101" s="157"/>
      <c r="F101" s="157"/>
      <c r="G101" s="157"/>
      <c r="H101" s="157"/>
      <c r="I101" s="157"/>
      <c r="J101" s="158">
        <f>J145</f>
        <v>0</v>
      </c>
      <c r="K101" s="155"/>
      <c r="L101" s="159"/>
    </row>
    <row r="102" spans="1:31" s="10" customFormat="1" ht="14.85" customHeight="1">
      <c r="B102" s="154"/>
      <c r="C102" s="155"/>
      <c r="D102" s="156" t="s">
        <v>116</v>
      </c>
      <c r="E102" s="157"/>
      <c r="F102" s="157"/>
      <c r="G102" s="157"/>
      <c r="H102" s="157"/>
      <c r="I102" s="157"/>
      <c r="J102" s="158">
        <f>J146</f>
        <v>0</v>
      </c>
      <c r="K102" s="155"/>
      <c r="L102" s="159"/>
    </row>
    <row r="103" spans="1:31" s="2" customFormat="1" ht="21.75" customHeight="1">
      <c r="A103" s="35"/>
      <c r="B103" s="36"/>
      <c r="C103" s="37"/>
      <c r="D103" s="37"/>
      <c r="E103" s="37"/>
      <c r="F103" s="37"/>
      <c r="G103" s="37"/>
      <c r="H103" s="37"/>
      <c r="I103" s="37"/>
      <c r="J103" s="37"/>
      <c r="K103" s="37"/>
      <c r="L103" s="52"/>
      <c r="S103" s="35"/>
      <c r="T103" s="35"/>
      <c r="U103" s="35"/>
      <c r="V103" s="35"/>
      <c r="W103" s="35"/>
      <c r="X103" s="35"/>
      <c r="Y103" s="35"/>
      <c r="Z103" s="35"/>
      <c r="AA103" s="35"/>
      <c r="AB103" s="35"/>
      <c r="AC103" s="35"/>
      <c r="AD103" s="35"/>
      <c r="AE103" s="35"/>
    </row>
    <row r="104" spans="1:31" s="2" customFormat="1" ht="6.95" customHeight="1">
      <c r="A104" s="35"/>
      <c r="B104" s="55"/>
      <c r="C104" s="56"/>
      <c r="D104" s="56"/>
      <c r="E104" s="56"/>
      <c r="F104" s="56"/>
      <c r="G104" s="56"/>
      <c r="H104" s="56"/>
      <c r="I104" s="56"/>
      <c r="J104" s="56"/>
      <c r="K104" s="56"/>
      <c r="L104" s="52"/>
      <c r="S104" s="35"/>
      <c r="T104" s="35"/>
      <c r="U104" s="35"/>
      <c r="V104" s="35"/>
      <c r="W104" s="35"/>
      <c r="X104" s="35"/>
      <c r="Y104" s="35"/>
      <c r="Z104" s="35"/>
      <c r="AA104" s="35"/>
      <c r="AB104" s="35"/>
      <c r="AC104" s="35"/>
      <c r="AD104" s="35"/>
      <c r="AE104" s="35"/>
    </row>
    <row r="108" spans="1:31" s="2" customFormat="1" ht="6.95" customHeight="1">
      <c r="A108" s="35"/>
      <c r="B108" s="57"/>
      <c r="C108" s="58"/>
      <c r="D108" s="58"/>
      <c r="E108" s="58"/>
      <c r="F108" s="58"/>
      <c r="G108" s="58"/>
      <c r="H108" s="58"/>
      <c r="I108" s="58"/>
      <c r="J108" s="58"/>
      <c r="K108" s="58"/>
      <c r="L108" s="52"/>
      <c r="S108" s="35"/>
      <c r="T108" s="35"/>
      <c r="U108" s="35"/>
      <c r="V108" s="35"/>
      <c r="W108" s="35"/>
      <c r="X108" s="35"/>
      <c r="Y108" s="35"/>
      <c r="Z108" s="35"/>
      <c r="AA108" s="35"/>
      <c r="AB108" s="35"/>
      <c r="AC108" s="35"/>
      <c r="AD108" s="35"/>
      <c r="AE108" s="35"/>
    </row>
    <row r="109" spans="1:31" s="2" customFormat="1" ht="24.95" customHeight="1">
      <c r="A109" s="35"/>
      <c r="B109" s="36"/>
      <c r="C109" s="24" t="s">
        <v>117</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16</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14" t="str">
        <f>E7</f>
        <v>III/2761 Malá Bělá rekonstrukce mostu ev. č. 2761-1</v>
      </c>
      <c r="F112" s="315"/>
      <c r="G112" s="315"/>
      <c r="H112" s="315"/>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105</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266" t="str">
        <f>E9</f>
        <v>GZS - GZS - Globál - zařízení staveniště</v>
      </c>
      <c r="F114" s="316"/>
      <c r="G114" s="316"/>
      <c r="H114" s="316"/>
      <c r="I114" s="37"/>
      <c r="J114" s="37"/>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22</v>
      </c>
      <c r="D116" s="37"/>
      <c r="E116" s="37"/>
      <c r="F116" s="28" t="str">
        <f>F12</f>
        <v>Malá Bělá</v>
      </c>
      <c r="G116" s="37"/>
      <c r="H116" s="37"/>
      <c r="I116" s="30" t="s">
        <v>24</v>
      </c>
      <c r="J116" s="67" t="str">
        <f>IF(J12="","",J12)</f>
        <v>9. 2. 2021</v>
      </c>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5.2" customHeight="1">
      <c r="A118" s="35"/>
      <c r="B118" s="36"/>
      <c r="C118" s="30" t="s">
        <v>28</v>
      </c>
      <c r="D118" s="37"/>
      <c r="E118" s="37"/>
      <c r="F118" s="28" t="str">
        <f>E15</f>
        <v>Středočeský kraj</v>
      </c>
      <c r="G118" s="37"/>
      <c r="H118" s="37"/>
      <c r="I118" s="30" t="s">
        <v>35</v>
      </c>
      <c r="J118" s="33" t="str">
        <f>E21</f>
        <v>CR Project s.r.o.</v>
      </c>
      <c r="K118" s="37"/>
      <c r="L118" s="52"/>
      <c r="S118" s="35"/>
      <c r="T118" s="35"/>
      <c r="U118" s="35"/>
      <c r="V118" s="35"/>
      <c r="W118" s="35"/>
      <c r="X118" s="35"/>
      <c r="Y118" s="35"/>
      <c r="Z118" s="35"/>
      <c r="AA118" s="35"/>
      <c r="AB118" s="35"/>
      <c r="AC118" s="35"/>
      <c r="AD118" s="35"/>
      <c r="AE118" s="35"/>
    </row>
    <row r="119" spans="1:65" s="2" customFormat="1" ht="15.2" customHeight="1">
      <c r="A119" s="35"/>
      <c r="B119" s="36"/>
      <c r="C119" s="30" t="s">
        <v>33</v>
      </c>
      <c r="D119" s="37"/>
      <c r="E119" s="37"/>
      <c r="F119" s="28" t="str">
        <f>IF(E18="","",E18)</f>
        <v>Vyplň údaj</v>
      </c>
      <c r="G119" s="37"/>
      <c r="H119" s="37"/>
      <c r="I119" s="30" t="s">
        <v>39</v>
      </c>
      <c r="J119" s="33" t="str">
        <f>E24</f>
        <v>Josef Nentwich</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5" s="11" customFormat="1" ht="29.25" customHeight="1">
      <c r="A121" s="160"/>
      <c r="B121" s="161"/>
      <c r="C121" s="162" t="s">
        <v>118</v>
      </c>
      <c r="D121" s="163" t="s">
        <v>69</v>
      </c>
      <c r="E121" s="163" t="s">
        <v>65</v>
      </c>
      <c r="F121" s="163" t="s">
        <v>66</v>
      </c>
      <c r="G121" s="163" t="s">
        <v>119</v>
      </c>
      <c r="H121" s="163" t="s">
        <v>120</v>
      </c>
      <c r="I121" s="163" t="s">
        <v>121</v>
      </c>
      <c r="J121" s="163" t="s">
        <v>109</v>
      </c>
      <c r="K121" s="164" t="s">
        <v>122</v>
      </c>
      <c r="L121" s="165"/>
      <c r="M121" s="76" t="s">
        <v>1</v>
      </c>
      <c r="N121" s="77" t="s">
        <v>48</v>
      </c>
      <c r="O121" s="77" t="s">
        <v>123</v>
      </c>
      <c r="P121" s="77" t="s">
        <v>124</v>
      </c>
      <c r="Q121" s="77" t="s">
        <v>125</v>
      </c>
      <c r="R121" s="77" t="s">
        <v>126</v>
      </c>
      <c r="S121" s="77" t="s">
        <v>127</v>
      </c>
      <c r="T121" s="78" t="s">
        <v>128</v>
      </c>
      <c r="U121" s="160"/>
      <c r="V121" s="160"/>
      <c r="W121" s="160"/>
      <c r="X121" s="160"/>
      <c r="Y121" s="160"/>
      <c r="Z121" s="160"/>
      <c r="AA121" s="160"/>
      <c r="AB121" s="160"/>
      <c r="AC121" s="160"/>
      <c r="AD121" s="160"/>
      <c r="AE121" s="160"/>
    </row>
    <row r="122" spans="1:65" s="2" customFormat="1" ht="22.9" customHeight="1">
      <c r="A122" s="35"/>
      <c r="B122" s="36"/>
      <c r="C122" s="83" t="s">
        <v>129</v>
      </c>
      <c r="D122" s="37"/>
      <c r="E122" s="37"/>
      <c r="F122" s="37"/>
      <c r="G122" s="37"/>
      <c r="H122" s="37"/>
      <c r="I122" s="37"/>
      <c r="J122" s="166">
        <f>BK122</f>
        <v>0</v>
      </c>
      <c r="K122" s="37"/>
      <c r="L122" s="40"/>
      <c r="M122" s="79"/>
      <c r="N122" s="167"/>
      <c r="O122" s="80"/>
      <c r="P122" s="168">
        <f>P123</f>
        <v>0</v>
      </c>
      <c r="Q122" s="80"/>
      <c r="R122" s="168">
        <f>R123</f>
        <v>1.5050000000000001E-2</v>
      </c>
      <c r="S122" s="80"/>
      <c r="T122" s="169">
        <f>T123</f>
        <v>0</v>
      </c>
      <c r="U122" s="35"/>
      <c r="V122" s="35"/>
      <c r="W122" s="35"/>
      <c r="X122" s="35"/>
      <c r="Y122" s="35"/>
      <c r="Z122" s="35"/>
      <c r="AA122" s="35"/>
      <c r="AB122" s="35"/>
      <c r="AC122" s="35"/>
      <c r="AD122" s="35"/>
      <c r="AE122" s="35"/>
      <c r="AT122" s="18" t="s">
        <v>83</v>
      </c>
      <c r="AU122" s="18" t="s">
        <v>111</v>
      </c>
      <c r="BK122" s="170">
        <f>BK123</f>
        <v>0</v>
      </c>
    </row>
    <row r="123" spans="1:65" s="12" customFormat="1" ht="25.9" customHeight="1">
      <c r="B123" s="171"/>
      <c r="C123" s="172"/>
      <c r="D123" s="173" t="s">
        <v>83</v>
      </c>
      <c r="E123" s="174" t="s">
        <v>89</v>
      </c>
      <c r="F123" s="174" t="s">
        <v>130</v>
      </c>
      <c r="G123" s="172"/>
      <c r="H123" s="172"/>
      <c r="I123" s="175"/>
      <c r="J123" s="176">
        <f>BK123</f>
        <v>0</v>
      </c>
      <c r="K123" s="172"/>
      <c r="L123" s="177"/>
      <c r="M123" s="178"/>
      <c r="N123" s="179"/>
      <c r="O123" s="179"/>
      <c r="P123" s="180">
        <f>P124+P135+P141+P145</f>
        <v>0</v>
      </c>
      <c r="Q123" s="179"/>
      <c r="R123" s="180">
        <f>R124+R135+R141+R145</f>
        <v>1.5050000000000001E-2</v>
      </c>
      <c r="S123" s="179"/>
      <c r="T123" s="181">
        <f>T124+T135+T141+T145</f>
        <v>0</v>
      </c>
      <c r="AR123" s="182" t="s">
        <v>131</v>
      </c>
      <c r="AT123" s="183" t="s">
        <v>83</v>
      </c>
      <c r="AU123" s="183" t="s">
        <v>84</v>
      </c>
      <c r="AY123" s="182" t="s">
        <v>132</v>
      </c>
      <c r="BK123" s="184">
        <f>BK124+BK135+BK141+BK145</f>
        <v>0</v>
      </c>
    </row>
    <row r="124" spans="1:65" s="12" customFormat="1" ht="22.9" customHeight="1">
      <c r="B124" s="171"/>
      <c r="C124" s="172"/>
      <c r="D124" s="173" t="s">
        <v>83</v>
      </c>
      <c r="E124" s="185" t="s">
        <v>133</v>
      </c>
      <c r="F124" s="185" t="s">
        <v>134</v>
      </c>
      <c r="G124" s="172"/>
      <c r="H124" s="172"/>
      <c r="I124" s="175"/>
      <c r="J124" s="186">
        <f>BK124</f>
        <v>0</v>
      </c>
      <c r="K124" s="172"/>
      <c r="L124" s="177"/>
      <c r="M124" s="178"/>
      <c r="N124" s="179"/>
      <c r="O124" s="179"/>
      <c r="P124" s="180">
        <f>SUM(P125:P134)</f>
        <v>0</v>
      </c>
      <c r="Q124" s="179"/>
      <c r="R124" s="180">
        <f>SUM(R125:R134)</f>
        <v>0</v>
      </c>
      <c r="S124" s="179"/>
      <c r="T124" s="181">
        <f>SUM(T125:T134)</f>
        <v>0</v>
      </c>
      <c r="AR124" s="182" t="s">
        <v>131</v>
      </c>
      <c r="AT124" s="183" t="s">
        <v>83</v>
      </c>
      <c r="AU124" s="183" t="s">
        <v>21</v>
      </c>
      <c r="AY124" s="182" t="s">
        <v>132</v>
      </c>
      <c r="BK124" s="184">
        <f>SUM(BK125:BK134)</f>
        <v>0</v>
      </c>
    </row>
    <row r="125" spans="1:65" s="2" customFormat="1" ht="16.5" customHeight="1">
      <c r="A125" s="35"/>
      <c r="B125" s="36"/>
      <c r="C125" s="187" t="s">
        <v>21</v>
      </c>
      <c r="D125" s="187" t="s">
        <v>135</v>
      </c>
      <c r="E125" s="188" t="s">
        <v>136</v>
      </c>
      <c r="F125" s="189" t="s">
        <v>137</v>
      </c>
      <c r="G125" s="190" t="s">
        <v>138</v>
      </c>
      <c r="H125" s="191">
        <v>1</v>
      </c>
      <c r="I125" s="192"/>
      <c r="J125" s="193">
        <f t="shared" ref="J125:J134" si="0">ROUND(I125*H125,2)</f>
        <v>0</v>
      </c>
      <c r="K125" s="189" t="s">
        <v>1</v>
      </c>
      <c r="L125" s="40"/>
      <c r="M125" s="194" t="s">
        <v>1</v>
      </c>
      <c r="N125" s="195" t="s">
        <v>49</v>
      </c>
      <c r="O125" s="72"/>
      <c r="P125" s="196">
        <f t="shared" ref="P125:P134" si="1">O125*H125</f>
        <v>0</v>
      </c>
      <c r="Q125" s="196">
        <v>0</v>
      </c>
      <c r="R125" s="196">
        <f t="shared" ref="R125:R134" si="2">Q125*H125</f>
        <v>0</v>
      </c>
      <c r="S125" s="196">
        <v>0</v>
      </c>
      <c r="T125" s="197">
        <f t="shared" ref="T125:T134" si="3">S125*H125</f>
        <v>0</v>
      </c>
      <c r="U125" s="35"/>
      <c r="V125" s="35"/>
      <c r="W125" s="35"/>
      <c r="X125" s="35"/>
      <c r="Y125" s="35"/>
      <c r="Z125" s="35"/>
      <c r="AA125" s="35"/>
      <c r="AB125" s="35"/>
      <c r="AC125" s="35"/>
      <c r="AD125" s="35"/>
      <c r="AE125" s="35"/>
      <c r="AR125" s="198" t="s">
        <v>139</v>
      </c>
      <c r="AT125" s="198" t="s">
        <v>135</v>
      </c>
      <c r="AU125" s="198" t="s">
        <v>93</v>
      </c>
      <c r="AY125" s="18" t="s">
        <v>132</v>
      </c>
      <c r="BE125" s="199">
        <f t="shared" ref="BE125:BE134" si="4">IF(N125="základní",J125,0)</f>
        <v>0</v>
      </c>
      <c r="BF125" s="199">
        <f t="shared" ref="BF125:BF134" si="5">IF(N125="snížená",J125,0)</f>
        <v>0</v>
      </c>
      <c r="BG125" s="199">
        <f t="shared" ref="BG125:BG134" si="6">IF(N125="zákl. přenesená",J125,0)</f>
        <v>0</v>
      </c>
      <c r="BH125" s="199">
        <f t="shared" ref="BH125:BH134" si="7">IF(N125="sníž. přenesená",J125,0)</f>
        <v>0</v>
      </c>
      <c r="BI125" s="199">
        <f t="shared" ref="BI125:BI134" si="8">IF(N125="nulová",J125,0)</f>
        <v>0</v>
      </c>
      <c r="BJ125" s="18" t="s">
        <v>21</v>
      </c>
      <c r="BK125" s="199">
        <f t="shared" ref="BK125:BK134" si="9">ROUND(I125*H125,2)</f>
        <v>0</v>
      </c>
      <c r="BL125" s="18" t="s">
        <v>139</v>
      </c>
      <c r="BM125" s="198" t="s">
        <v>140</v>
      </c>
    </row>
    <row r="126" spans="1:65" s="2" customFormat="1" ht="16.5" customHeight="1">
      <c r="A126" s="35"/>
      <c r="B126" s="36"/>
      <c r="C126" s="187" t="s">
        <v>93</v>
      </c>
      <c r="D126" s="187" t="s">
        <v>135</v>
      </c>
      <c r="E126" s="188" t="s">
        <v>141</v>
      </c>
      <c r="F126" s="189" t="s">
        <v>142</v>
      </c>
      <c r="G126" s="190" t="s">
        <v>138</v>
      </c>
      <c r="H126" s="191">
        <v>1</v>
      </c>
      <c r="I126" s="192"/>
      <c r="J126" s="193">
        <f t="shared" si="0"/>
        <v>0</v>
      </c>
      <c r="K126" s="189" t="s">
        <v>1</v>
      </c>
      <c r="L126" s="40"/>
      <c r="M126" s="194" t="s">
        <v>1</v>
      </c>
      <c r="N126" s="195" t="s">
        <v>49</v>
      </c>
      <c r="O126" s="72"/>
      <c r="P126" s="196">
        <f t="shared" si="1"/>
        <v>0</v>
      </c>
      <c r="Q126" s="196">
        <v>0</v>
      </c>
      <c r="R126" s="196">
        <f t="shared" si="2"/>
        <v>0</v>
      </c>
      <c r="S126" s="196">
        <v>0</v>
      </c>
      <c r="T126" s="197">
        <f t="shared" si="3"/>
        <v>0</v>
      </c>
      <c r="U126" s="35"/>
      <c r="V126" s="35"/>
      <c r="W126" s="35"/>
      <c r="X126" s="35"/>
      <c r="Y126" s="35"/>
      <c r="Z126" s="35"/>
      <c r="AA126" s="35"/>
      <c r="AB126" s="35"/>
      <c r="AC126" s="35"/>
      <c r="AD126" s="35"/>
      <c r="AE126" s="35"/>
      <c r="AR126" s="198" t="s">
        <v>139</v>
      </c>
      <c r="AT126" s="198" t="s">
        <v>135</v>
      </c>
      <c r="AU126" s="198" t="s">
        <v>93</v>
      </c>
      <c r="AY126" s="18" t="s">
        <v>132</v>
      </c>
      <c r="BE126" s="199">
        <f t="shared" si="4"/>
        <v>0</v>
      </c>
      <c r="BF126" s="199">
        <f t="shared" si="5"/>
        <v>0</v>
      </c>
      <c r="BG126" s="199">
        <f t="shared" si="6"/>
        <v>0</v>
      </c>
      <c r="BH126" s="199">
        <f t="shared" si="7"/>
        <v>0</v>
      </c>
      <c r="BI126" s="199">
        <f t="shared" si="8"/>
        <v>0</v>
      </c>
      <c r="BJ126" s="18" t="s">
        <v>21</v>
      </c>
      <c r="BK126" s="199">
        <f t="shared" si="9"/>
        <v>0</v>
      </c>
      <c r="BL126" s="18" t="s">
        <v>139</v>
      </c>
      <c r="BM126" s="198" t="s">
        <v>143</v>
      </c>
    </row>
    <row r="127" spans="1:65" s="2" customFormat="1" ht="16.5" customHeight="1">
      <c r="A127" s="35"/>
      <c r="B127" s="36"/>
      <c r="C127" s="187" t="s">
        <v>144</v>
      </c>
      <c r="D127" s="187" t="s">
        <v>135</v>
      </c>
      <c r="E127" s="188" t="s">
        <v>145</v>
      </c>
      <c r="F127" s="189" t="s">
        <v>146</v>
      </c>
      <c r="G127" s="190" t="s">
        <v>138</v>
      </c>
      <c r="H127" s="191">
        <v>1</v>
      </c>
      <c r="I127" s="192"/>
      <c r="J127" s="193">
        <f t="shared" si="0"/>
        <v>0</v>
      </c>
      <c r="K127" s="189" t="s">
        <v>1</v>
      </c>
      <c r="L127" s="40"/>
      <c r="M127" s="194" t="s">
        <v>1</v>
      </c>
      <c r="N127" s="195" t="s">
        <v>49</v>
      </c>
      <c r="O127" s="72"/>
      <c r="P127" s="196">
        <f t="shared" si="1"/>
        <v>0</v>
      </c>
      <c r="Q127" s="196">
        <v>0</v>
      </c>
      <c r="R127" s="196">
        <f t="shared" si="2"/>
        <v>0</v>
      </c>
      <c r="S127" s="196">
        <v>0</v>
      </c>
      <c r="T127" s="197">
        <f t="shared" si="3"/>
        <v>0</v>
      </c>
      <c r="U127" s="35"/>
      <c r="V127" s="35"/>
      <c r="W127" s="35"/>
      <c r="X127" s="35"/>
      <c r="Y127" s="35"/>
      <c r="Z127" s="35"/>
      <c r="AA127" s="35"/>
      <c r="AB127" s="35"/>
      <c r="AC127" s="35"/>
      <c r="AD127" s="35"/>
      <c r="AE127" s="35"/>
      <c r="AR127" s="198" t="s">
        <v>139</v>
      </c>
      <c r="AT127" s="198" t="s">
        <v>135</v>
      </c>
      <c r="AU127" s="198" t="s">
        <v>93</v>
      </c>
      <c r="AY127" s="18" t="s">
        <v>132</v>
      </c>
      <c r="BE127" s="199">
        <f t="shared" si="4"/>
        <v>0</v>
      </c>
      <c r="BF127" s="199">
        <f t="shared" si="5"/>
        <v>0</v>
      </c>
      <c r="BG127" s="199">
        <f t="shared" si="6"/>
        <v>0</v>
      </c>
      <c r="BH127" s="199">
        <f t="shared" si="7"/>
        <v>0</v>
      </c>
      <c r="BI127" s="199">
        <f t="shared" si="8"/>
        <v>0</v>
      </c>
      <c r="BJ127" s="18" t="s">
        <v>21</v>
      </c>
      <c r="BK127" s="199">
        <f t="shared" si="9"/>
        <v>0</v>
      </c>
      <c r="BL127" s="18" t="s">
        <v>139</v>
      </c>
      <c r="BM127" s="198" t="s">
        <v>147</v>
      </c>
    </row>
    <row r="128" spans="1:65" s="2" customFormat="1" ht="16.5" customHeight="1">
      <c r="A128" s="35"/>
      <c r="B128" s="36"/>
      <c r="C128" s="187" t="s">
        <v>131</v>
      </c>
      <c r="D128" s="187" t="s">
        <v>135</v>
      </c>
      <c r="E128" s="188" t="s">
        <v>148</v>
      </c>
      <c r="F128" s="189" t="s">
        <v>149</v>
      </c>
      <c r="G128" s="190" t="s">
        <v>138</v>
      </c>
      <c r="H128" s="191">
        <v>1</v>
      </c>
      <c r="I128" s="192"/>
      <c r="J128" s="193">
        <f t="shared" si="0"/>
        <v>0</v>
      </c>
      <c r="K128" s="189" t="s">
        <v>1</v>
      </c>
      <c r="L128" s="40"/>
      <c r="M128" s="194" t="s">
        <v>1</v>
      </c>
      <c r="N128" s="195" t="s">
        <v>49</v>
      </c>
      <c r="O128" s="72"/>
      <c r="P128" s="196">
        <f t="shared" si="1"/>
        <v>0</v>
      </c>
      <c r="Q128" s="196">
        <v>0</v>
      </c>
      <c r="R128" s="196">
        <f t="shared" si="2"/>
        <v>0</v>
      </c>
      <c r="S128" s="196">
        <v>0</v>
      </c>
      <c r="T128" s="197">
        <f t="shared" si="3"/>
        <v>0</v>
      </c>
      <c r="U128" s="35"/>
      <c r="V128" s="35"/>
      <c r="W128" s="35"/>
      <c r="X128" s="35"/>
      <c r="Y128" s="35"/>
      <c r="Z128" s="35"/>
      <c r="AA128" s="35"/>
      <c r="AB128" s="35"/>
      <c r="AC128" s="35"/>
      <c r="AD128" s="35"/>
      <c r="AE128" s="35"/>
      <c r="AR128" s="198" t="s">
        <v>139</v>
      </c>
      <c r="AT128" s="198" t="s">
        <v>135</v>
      </c>
      <c r="AU128" s="198" t="s">
        <v>93</v>
      </c>
      <c r="AY128" s="18" t="s">
        <v>132</v>
      </c>
      <c r="BE128" s="199">
        <f t="shared" si="4"/>
        <v>0</v>
      </c>
      <c r="BF128" s="199">
        <f t="shared" si="5"/>
        <v>0</v>
      </c>
      <c r="BG128" s="199">
        <f t="shared" si="6"/>
        <v>0</v>
      </c>
      <c r="BH128" s="199">
        <f t="shared" si="7"/>
        <v>0</v>
      </c>
      <c r="BI128" s="199">
        <f t="shared" si="8"/>
        <v>0</v>
      </c>
      <c r="BJ128" s="18" t="s">
        <v>21</v>
      </c>
      <c r="BK128" s="199">
        <f t="shared" si="9"/>
        <v>0</v>
      </c>
      <c r="BL128" s="18" t="s">
        <v>139</v>
      </c>
      <c r="BM128" s="198" t="s">
        <v>150</v>
      </c>
    </row>
    <row r="129" spans="1:65" s="2" customFormat="1" ht="16.5" customHeight="1">
      <c r="A129" s="35"/>
      <c r="B129" s="36"/>
      <c r="C129" s="187" t="s">
        <v>151</v>
      </c>
      <c r="D129" s="187" t="s">
        <v>135</v>
      </c>
      <c r="E129" s="188" t="s">
        <v>152</v>
      </c>
      <c r="F129" s="189" t="s">
        <v>153</v>
      </c>
      <c r="G129" s="190" t="s">
        <v>138</v>
      </c>
      <c r="H129" s="191">
        <v>1</v>
      </c>
      <c r="I129" s="192"/>
      <c r="J129" s="193">
        <f t="shared" si="0"/>
        <v>0</v>
      </c>
      <c r="K129" s="189" t="s">
        <v>1</v>
      </c>
      <c r="L129" s="40"/>
      <c r="M129" s="194" t="s">
        <v>1</v>
      </c>
      <c r="N129" s="195" t="s">
        <v>49</v>
      </c>
      <c r="O129" s="72"/>
      <c r="P129" s="196">
        <f t="shared" si="1"/>
        <v>0</v>
      </c>
      <c r="Q129" s="196">
        <v>0</v>
      </c>
      <c r="R129" s="196">
        <f t="shared" si="2"/>
        <v>0</v>
      </c>
      <c r="S129" s="196">
        <v>0</v>
      </c>
      <c r="T129" s="197">
        <f t="shared" si="3"/>
        <v>0</v>
      </c>
      <c r="U129" s="35"/>
      <c r="V129" s="35"/>
      <c r="W129" s="35"/>
      <c r="X129" s="35"/>
      <c r="Y129" s="35"/>
      <c r="Z129" s="35"/>
      <c r="AA129" s="35"/>
      <c r="AB129" s="35"/>
      <c r="AC129" s="35"/>
      <c r="AD129" s="35"/>
      <c r="AE129" s="35"/>
      <c r="AR129" s="198" t="s">
        <v>139</v>
      </c>
      <c r="AT129" s="198" t="s">
        <v>135</v>
      </c>
      <c r="AU129" s="198" t="s">
        <v>93</v>
      </c>
      <c r="AY129" s="18" t="s">
        <v>132</v>
      </c>
      <c r="BE129" s="199">
        <f t="shared" si="4"/>
        <v>0</v>
      </c>
      <c r="BF129" s="199">
        <f t="shared" si="5"/>
        <v>0</v>
      </c>
      <c r="BG129" s="199">
        <f t="shared" si="6"/>
        <v>0</v>
      </c>
      <c r="BH129" s="199">
        <f t="shared" si="7"/>
        <v>0</v>
      </c>
      <c r="BI129" s="199">
        <f t="shared" si="8"/>
        <v>0</v>
      </c>
      <c r="BJ129" s="18" t="s">
        <v>21</v>
      </c>
      <c r="BK129" s="199">
        <f t="shared" si="9"/>
        <v>0</v>
      </c>
      <c r="BL129" s="18" t="s">
        <v>139</v>
      </c>
      <c r="BM129" s="198" t="s">
        <v>154</v>
      </c>
    </row>
    <row r="130" spans="1:65" s="2" customFormat="1" ht="16.5" customHeight="1">
      <c r="A130" s="35"/>
      <c r="B130" s="36"/>
      <c r="C130" s="187" t="s">
        <v>155</v>
      </c>
      <c r="D130" s="187" t="s">
        <v>135</v>
      </c>
      <c r="E130" s="188" t="s">
        <v>156</v>
      </c>
      <c r="F130" s="189" t="s">
        <v>157</v>
      </c>
      <c r="G130" s="190" t="s">
        <v>138</v>
      </c>
      <c r="H130" s="191">
        <v>1</v>
      </c>
      <c r="I130" s="192"/>
      <c r="J130" s="193">
        <f t="shared" si="0"/>
        <v>0</v>
      </c>
      <c r="K130" s="189" t="s">
        <v>1</v>
      </c>
      <c r="L130" s="40"/>
      <c r="M130" s="194" t="s">
        <v>1</v>
      </c>
      <c r="N130" s="195" t="s">
        <v>49</v>
      </c>
      <c r="O130" s="72"/>
      <c r="P130" s="196">
        <f t="shared" si="1"/>
        <v>0</v>
      </c>
      <c r="Q130" s="196">
        <v>0</v>
      </c>
      <c r="R130" s="196">
        <f t="shared" si="2"/>
        <v>0</v>
      </c>
      <c r="S130" s="196">
        <v>0</v>
      </c>
      <c r="T130" s="197">
        <f t="shared" si="3"/>
        <v>0</v>
      </c>
      <c r="U130" s="35"/>
      <c r="V130" s="35"/>
      <c r="W130" s="35"/>
      <c r="X130" s="35"/>
      <c r="Y130" s="35"/>
      <c r="Z130" s="35"/>
      <c r="AA130" s="35"/>
      <c r="AB130" s="35"/>
      <c r="AC130" s="35"/>
      <c r="AD130" s="35"/>
      <c r="AE130" s="35"/>
      <c r="AR130" s="198" t="s">
        <v>139</v>
      </c>
      <c r="AT130" s="198" t="s">
        <v>135</v>
      </c>
      <c r="AU130" s="198" t="s">
        <v>93</v>
      </c>
      <c r="AY130" s="18" t="s">
        <v>132</v>
      </c>
      <c r="BE130" s="199">
        <f t="shared" si="4"/>
        <v>0</v>
      </c>
      <c r="BF130" s="199">
        <f t="shared" si="5"/>
        <v>0</v>
      </c>
      <c r="BG130" s="199">
        <f t="shared" si="6"/>
        <v>0</v>
      </c>
      <c r="BH130" s="199">
        <f t="shared" si="7"/>
        <v>0</v>
      </c>
      <c r="BI130" s="199">
        <f t="shared" si="8"/>
        <v>0</v>
      </c>
      <c r="BJ130" s="18" t="s">
        <v>21</v>
      </c>
      <c r="BK130" s="199">
        <f t="shared" si="9"/>
        <v>0</v>
      </c>
      <c r="BL130" s="18" t="s">
        <v>139</v>
      </c>
      <c r="BM130" s="198" t="s">
        <v>158</v>
      </c>
    </row>
    <row r="131" spans="1:65" s="2" customFormat="1" ht="24">
      <c r="A131" s="35"/>
      <c r="B131" s="36"/>
      <c r="C131" s="187" t="s">
        <v>159</v>
      </c>
      <c r="D131" s="187" t="s">
        <v>135</v>
      </c>
      <c r="E131" s="188" t="s">
        <v>160</v>
      </c>
      <c r="F131" s="189" t="s">
        <v>161</v>
      </c>
      <c r="G131" s="190" t="s">
        <v>138</v>
      </c>
      <c r="H131" s="191">
        <v>1</v>
      </c>
      <c r="I131" s="192"/>
      <c r="J131" s="193">
        <f t="shared" si="0"/>
        <v>0</v>
      </c>
      <c r="K131" s="189" t="s">
        <v>1</v>
      </c>
      <c r="L131" s="40"/>
      <c r="M131" s="194" t="s">
        <v>1</v>
      </c>
      <c r="N131" s="195" t="s">
        <v>49</v>
      </c>
      <c r="O131" s="72"/>
      <c r="P131" s="196">
        <f t="shared" si="1"/>
        <v>0</v>
      </c>
      <c r="Q131" s="196">
        <v>0</v>
      </c>
      <c r="R131" s="196">
        <f t="shared" si="2"/>
        <v>0</v>
      </c>
      <c r="S131" s="196">
        <v>0</v>
      </c>
      <c r="T131" s="197">
        <f t="shared" si="3"/>
        <v>0</v>
      </c>
      <c r="U131" s="35"/>
      <c r="V131" s="35"/>
      <c r="W131" s="35"/>
      <c r="X131" s="35"/>
      <c r="Y131" s="35"/>
      <c r="Z131" s="35"/>
      <c r="AA131" s="35"/>
      <c r="AB131" s="35"/>
      <c r="AC131" s="35"/>
      <c r="AD131" s="35"/>
      <c r="AE131" s="35"/>
      <c r="AR131" s="198" t="s">
        <v>139</v>
      </c>
      <c r="AT131" s="198" t="s">
        <v>135</v>
      </c>
      <c r="AU131" s="198" t="s">
        <v>93</v>
      </c>
      <c r="AY131" s="18" t="s">
        <v>132</v>
      </c>
      <c r="BE131" s="199">
        <f t="shared" si="4"/>
        <v>0</v>
      </c>
      <c r="BF131" s="199">
        <f t="shared" si="5"/>
        <v>0</v>
      </c>
      <c r="BG131" s="199">
        <f t="shared" si="6"/>
        <v>0</v>
      </c>
      <c r="BH131" s="199">
        <f t="shared" si="7"/>
        <v>0</v>
      </c>
      <c r="BI131" s="199">
        <f t="shared" si="8"/>
        <v>0</v>
      </c>
      <c r="BJ131" s="18" t="s">
        <v>21</v>
      </c>
      <c r="BK131" s="199">
        <f t="shared" si="9"/>
        <v>0</v>
      </c>
      <c r="BL131" s="18" t="s">
        <v>139</v>
      </c>
      <c r="BM131" s="198" t="s">
        <v>162</v>
      </c>
    </row>
    <row r="132" spans="1:65" s="2" customFormat="1" ht="16.5" customHeight="1">
      <c r="A132" s="35"/>
      <c r="B132" s="36"/>
      <c r="C132" s="187" t="s">
        <v>163</v>
      </c>
      <c r="D132" s="187" t="s">
        <v>135</v>
      </c>
      <c r="E132" s="188" t="s">
        <v>164</v>
      </c>
      <c r="F132" s="189" t="s">
        <v>165</v>
      </c>
      <c r="G132" s="190" t="s">
        <v>138</v>
      </c>
      <c r="H132" s="191">
        <v>1</v>
      </c>
      <c r="I132" s="192"/>
      <c r="J132" s="193">
        <f t="shared" si="0"/>
        <v>0</v>
      </c>
      <c r="K132" s="189" t="s">
        <v>1</v>
      </c>
      <c r="L132" s="40"/>
      <c r="M132" s="194" t="s">
        <v>1</v>
      </c>
      <c r="N132" s="195" t="s">
        <v>49</v>
      </c>
      <c r="O132" s="72"/>
      <c r="P132" s="196">
        <f t="shared" si="1"/>
        <v>0</v>
      </c>
      <c r="Q132" s="196">
        <v>0</v>
      </c>
      <c r="R132" s="196">
        <f t="shared" si="2"/>
        <v>0</v>
      </c>
      <c r="S132" s="196">
        <v>0</v>
      </c>
      <c r="T132" s="197">
        <f t="shared" si="3"/>
        <v>0</v>
      </c>
      <c r="U132" s="35"/>
      <c r="V132" s="35"/>
      <c r="W132" s="35"/>
      <c r="X132" s="35"/>
      <c r="Y132" s="35"/>
      <c r="Z132" s="35"/>
      <c r="AA132" s="35"/>
      <c r="AB132" s="35"/>
      <c r="AC132" s="35"/>
      <c r="AD132" s="35"/>
      <c r="AE132" s="35"/>
      <c r="AR132" s="198" t="s">
        <v>139</v>
      </c>
      <c r="AT132" s="198" t="s">
        <v>135</v>
      </c>
      <c r="AU132" s="198" t="s">
        <v>93</v>
      </c>
      <c r="AY132" s="18" t="s">
        <v>132</v>
      </c>
      <c r="BE132" s="199">
        <f t="shared" si="4"/>
        <v>0</v>
      </c>
      <c r="BF132" s="199">
        <f t="shared" si="5"/>
        <v>0</v>
      </c>
      <c r="BG132" s="199">
        <f t="shared" si="6"/>
        <v>0</v>
      </c>
      <c r="BH132" s="199">
        <f t="shared" si="7"/>
        <v>0</v>
      </c>
      <c r="BI132" s="199">
        <f t="shared" si="8"/>
        <v>0</v>
      </c>
      <c r="BJ132" s="18" t="s">
        <v>21</v>
      </c>
      <c r="BK132" s="199">
        <f t="shared" si="9"/>
        <v>0</v>
      </c>
      <c r="BL132" s="18" t="s">
        <v>139</v>
      </c>
      <c r="BM132" s="198" t="s">
        <v>166</v>
      </c>
    </row>
    <row r="133" spans="1:65" s="2" customFormat="1" ht="16.5" customHeight="1">
      <c r="A133" s="35"/>
      <c r="B133" s="36"/>
      <c r="C133" s="187" t="s">
        <v>167</v>
      </c>
      <c r="D133" s="187" t="s">
        <v>135</v>
      </c>
      <c r="E133" s="188" t="s">
        <v>168</v>
      </c>
      <c r="F133" s="189" t="s">
        <v>169</v>
      </c>
      <c r="G133" s="190" t="s">
        <v>138</v>
      </c>
      <c r="H133" s="191">
        <v>1</v>
      </c>
      <c r="I133" s="192"/>
      <c r="J133" s="193">
        <f t="shared" si="0"/>
        <v>0</v>
      </c>
      <c r="K133" s="189" t="s">
        <v>1</v>
      </c>
      <c r="L133" s="40"/>
      <c r="M133" s="194" t="s">
        <v>1</v>
      </c>
      <c r="N133" s="195" t="s">
        <v>49</v>
      </c>
      <c r="O133" s="72"/>
      <c r="P133" s="196">
        <f t="shared" si="1"/>
        <v>0</v>
      </c>
      <c r="Q133" s="196">
        <v>0</v>
      </c>
      <c r="R133" s="196">
        <f t="shared" si="2"/>
        <v>0</v>
      </c>
      <c r="S133" s="196">
        <v>0</v>
      </c>
      <c r="T133" s="197">
        <f t="shared" si="3"/>
        <v>0</v>
      </c>
      <c r="U133" s="35"/>
      <c r="V133" s="35"/>
      <c r="W133" s="35"/>
      <c r="X133" s="35"/>
      <c r="Y133" s="35"/>
      <c r="Z133" s="35"/>
      <c r="AA133" s="35"/>
      <c r="AB133" s="35"/>
      <c r="AC133" s="35"/>
      <c r="AD133" s="35"/>
      <c r="AE133" s="35"/>
      <c r="AR133" s="198" t="s">
        <v>139</v>
      </c>
      <c r="AT133" s="198" t="s">
        <v>135</v>
      </c>
      <c r="AU133" s="198" t="s">
        <v>93</v>
      </c>
      <c r="AY133" s="18" t="s">
        <v>132</v>
      </c>
      <c r="BE133" s="199">
        <f t="shared" si="4"/>
        <v>0</v>
      </c>
      <c r="BF133" s="199">
        <f t="shared" si="5"/>
        <v>0</v>
      </c>
      <c r="BG133" s="199">
        <f t="shared" si="6"/>
        <v>0</v>
      </c>
      <c r="BH133" s="199">
        <f t="shared" si="7"/>
        <v>0</v>
      </c>
      <c r="BI133" s="199">
        <f t="shared" si="8"/>
        <v>0</v>
      </c>
      <c r="BJ133" s="18" t="s">
        <v>21</v>
      </c>
      <c r="BK133" s="199">
        <f t="shared" si="9"/>
        <v>0</v>
      </c>
      <c r="BL133" s="18" t="s">
        <v>139</v>
      </c>
      <c r="BM133" s="198" t="s">
        <v>170</v>
      </c>
    </row>
    <row r="134" spans="1:65" s="2" customFormat="1" ht="16.5" customHeight="1">
      <c r="A134" s="35"/>
      <c r="B134" s="36"/>
      <c r="C134" s="187" t="s">
        <v>26</v>
      </c>
      <c r="D134" s="187" t="s">
        <v>135</v>
      </c>
      <c r="E134" s="188" t="s">
        <v>171</v>
      </c>
      <c r="F134" s="189" t="s">
        <v>172</v>
      </c>
      <c r="G134" s="190" t="s">
        <v>138</v>
      </c>
      <c r="H134" s="191">
        <v>1</v>
      </c>
      <c r="I134" s="192"/>
      <c r="J134" s="193">
        <f t="shared" si="0"/>
        <v>0</v>
      </c>
      <c r="K134" s="189" t="s">
        <v>1</v>
      </c>
      <c r="L134" s="40"/>
      <c r="M134" s="194" t="s">
        <v>1</v>
      </c>
      <c r="N134" s="195" t="s">
        <v>49</v>
      </c>
      <c r="O134" s="72"/>
      <c r="P134" s="196">
        <f t="shared" si="1"/>
        <v>0</v>
      </c>
      <c r="Q134" s="196">
        <v>0</v>
      </c>
      <c r="R134" s="196">
        <f t="shared" si="2"/>
        <v>0</v>
      </c>
      <c r="S134" s="196">
        <v>0</v>
      </c>
      <c r="T134" s="197">
        <f t="shared" si="3"/>
        <v>0</v>
      </c>
      <c r="U134" s="35"/>
      <c r="V134" s="35"/>
      <c r="W134" s="35"/>
      <c r="X134" s="35"/>
      <c r="Y134" s="35"/>
      <c r="Z134" s="35"/>
      <c r="AA134" s="35"/>
      <c r="AB134" s="35"/>
      <c r="AC134" s="35"/>
      <c r="AD134" s="35"/>
      <c r="AE134" s="35"/>
      <c r="AR134" s="198" t="s">
        <v>139</v>
      </c>
      <c r="AT134" s="198" t="s">
        <v>135</v>
      </c>
      <c r="AU134" s="198" t="s">
        <v>93</v>
      </c>
      <c r="AY134" s="18" t="s">
        <v>132</v>
      </c>
      <c r="BE134" s="199">
        <f t="shared" si="4"/>
        <v>0</v>
      </c>
      <c r="BF134" s="199">
        <f t="shared" si="5"/>
        <v>0</v>
      </c>
      <c r="BG134" s="199">
        <f t="shared" si="6"/>
        <v>0</v>
      </c>
      <c r="BH134" s="199">
        <f t="shared" si="7"/>
        <v>0</v>
      </c>
      <c r="BI134" s="199">
        <f t="shared" si="8"/>
        <v>0</v>
      </c>
      <c r="BJ134" s="18" t="s">
        <v>21</v>
      </c>
      <c r="BK134" s="199">
        <f t="shared" si="9"/>
        <v>0</v>
      </c>
      <c r="BL134" s="18" t="s">
        <v>139</v>
      </c>
      <c r="BM134" s="198" t="s">
        <v>173</v>
      </c>
    </row>
    <row r="135" spans="1:65" s="12" customFormat="1" ht="22.9" customHeight="1">
      <c r="B135" s="171"/>
      <c r="C135" s="172"/>
      <c r="D135" s="173" t="s">
        <v>83</v>
      </c>
      <c r="E135" s="185" t="s">
        <v>174</v>
      </c>
      <c r="F135" s="185" t="s">
        <v>175</v>
      </c>
      <c r="G135" s="172"/>
      <c r="H135" s="172"/>
      <c r="I135" s="175"/>
      <c r="J135" s="186">
        <f>BK135</f>
        <v>0</v>
      </c>
      <c r="K135" s="172"/>
      <c r="L135" s="177"/>
      <c r="M135" s="178"/>
      <c r="N135" s="179"/>
      <c r="O135" s="179"/>
      <c r="P135" s="180">
        <f>SUM(P136:P140)</f>
        <v>0</v>
      </c>
      <c r="Q135" s="179"/>
      <c r="R135" s="180">
        <f>SUM(R136:R140)</f>
        <v>0</v>
      </c>
      <c r="S135" s="179"/>
      <c r="T135" s="181">
        <f>SUM(T136:T140)</f>
        <v>0</v>
      </c>
      <c r="AR135" s="182" t="s">
        <v>131</v>
      </c>
      <c r="AT135" s="183" t="s">
        <v>83</v>
      </c>
      <c r="AU135" s="183" t="s">
        <v>21</v>
      </c>
      <c r="AY135" s="182" t="s">
        <v>132</v>
      </c>
      <c r="BK135" s="184">
        <f>SUM(BK136:BK140)</f>
        <v>0</v>
      </c>
    </row>
    <row r="136" spans="1:65" s="2" customFormat="1" ht="16.5" customHeight="1">
      <c r="A136" s="35"/>
      <c r="B136" s="36"/>
      <c r="C136" s="187" t="s">
        <v>176</v>
      </c>
      <c r="D136" s="187" t="s">
        <v>135</v>
      </c>
      <c r="E136" s="188" t="s">
        <v>177</v>
      </c>
      <c r="F136" s="189" t="s">
        <v>178</v>
      </c>
      <c r="G136" s="190" t="s">
        <v>138</v>
      </c>
      <c r="H136" s="191">
        <v>1</v>
      </c>
      <c r="I136" s="192"/>
      <c r="J136" s="193">
        <f>ROUND(I136*H136,2)</f>
        <v>0</v>
      </c>
      <c r="K136" s="189" t="s">
        <v>1</v>
      </c>
      <c r="L136" s="40"/>
      <c r="M136" s="194" t="s">
        <v>1</v>
      </c>
      <c r="N136" s="195" t="s">
        <v>49</v>
      </c>
      <c r="O136" s="72"/>
      <c r="P136" s="196">
        <f>O136*H136</f>
        <v>0</v>
      </c>
      <c r="Q136" s="196">
        <v>0</v>
      </c>
      <c r="R136" s="196">
        <f>Q136*H136</f>
        <v>0</v>
      </c>
      <c r="S136" s="196">
        <v>0</v>
      </c>
      <c r="T136" s="197">
        <f>S136*H136</f>
        <v>0</v>
      </c>
      <c r="U136" s="35"/>
      <c r="V136" s="35"/>
      <c r="W136" s="35"/>
      <c r="X136" s="35"/>
      <c r="Y136" s="35"/>
      <c r="Z136" s="35"/>
      <c r="AA136" s="35"/>
      <c r="AB136" s="35"/>
      <c r="AC136" s="35"/>
      <c r="AD136" s="35"/>
      <c r="AE136" s="35"/>
      <c r="AR136" s="198" t="s">
        <v>179</v>
      </c>
      <c r="AT136" s="198" t="s">
        <v>135</v>
      </c>
      <c r="AU136" s="198" t="s">
        <v>93</v>
      </c>
      <c r="AY136" s="18" t="s">
        <v>132</v>
      </c>
      <c r="BE136" s="199">
        <f>IF(N136="základní",J136,0)</f>
        <v>0</v>
      </c>
      <c r="BF136" s="199">
        <f>IF(N136="snížená",J136,0)</f>
        <v>0</v>
      </c>
      <c r="BG136" s="199">
        <f>IF(N136="zákl. přenesená",J136,0)</f>
        <v>0</v>
      </c>
      <c r="BH136" s="199">
        <f>IF(N136="sníž. přenesená",J136,0)</f>
        <v>0</v>
      </c>
      <c r="BI136" s="199">
        <f>IF(N136="nulová",J136,0)</f>
        <v>0</v>
      </c>
      <c r="BJ136" s="18" t="s">
        <v>21</v>
      </c>
      <c r="BK136" s="199">
        <f>ROUND(I136*H136,2)</f>
        <v>0</v>
      </c>
      <c r="BL136" s="18" t="s">
        <v>179</v>
      </c>
      <c r="BM136" s="198" t="s">
        <v>180</v>
      </c>
    </row>
    <row r="137" spans="1:65" s="2" customFormat="1" ht="16.5" customHeight="1">
      <c r="A137" s="35"/>
      <c r="B137" s="36"/>
      <c r="C137" s="187" t="s">
        <v>181</v>
      </c>
      <c r="D137" s="187" t="s">
        <v>135</v>
      </c>
      <c r="E137" s="188" t="s">
        <v>182</v>
      </c>
      <c r="F137" s="189" t="s">
        <v>183</v>
      </c>
      <c r="G137" s="190" t="s">
        <v>138</v>
      </c>
      <c r="H137" s="191">
        <v>1</v>
      </c>
      <c r="I137" s="192"/>
      <c r="J137" s="193">
        <f>ROUND(I137*H137,2)</f>
        <v>0</v>
      </c>
      <c r="K137" s="189" t="s">
        <v>1</v>
      </c>
      <c r="L137" s="40"/>
      <c r="M137" s="194" t="s">
        <v>1</v>
      </c>
      <c r="N137" s="195" t="s">
        <v>49</v>
      </c>
      <c r="O137" s="72"/>
      <c r="P137" s="196">
        <f>O137*H137</f>
        <v>0</v>
      </c>
      <c r="Q137" s="196">
        <v>0</v>
      </c>
      <c r="R137" s="196">
        <f>Q137*H137</f>
        <v>0</v>
      </c>
      <c r="S137" s="196">
        <v>0</v>
      </c>
      <c r="T137" s="197">
        <f>S137*H137</f>
        <v>0</v>
      </c>
      <c r="U137" s="35"/>
      <c r="V137" s="35"/>
      <c r="W137" s="35"/>
      <c r="X137" s="35"/>
      <c r="Y137" s="35"/>
      <c r="Z137" s="35"/>
      <c r="AA137" s="35"/>
      <c r="AB137" s="35"/>
      <c r="AC137" s="35"/>
      <c r="AD137" s="35"/>
      <c r="AE137" s="35"/>
      <c r="AR137" s="198" t="s">
        <v>179</v>
      </c>
      <c r="AT137" s="198" t="s">
        <v>135</v>
      </c>
      <c r="AU137" s="198" t="s">
        <v>93</v>
      </c>
      <c r="AY137" s="18" t="s">
        <v>132</v>
      </c>
      <c r="BE137" s="199">
        <f>IF(N137="základní",J137,0)</f>
        <v>0</v>
      </c>
      <c r="BF137" s="199">
        <f>IF(N137="snížená",J137,0)</f>
        <v>0</v>
      </c>
      <c r="BG137" s="199">
        <f>IF(N137="zákl. přenesená",J137,0)</f>
        <v>0</v>
      </c>
      <c r="BH137" s="199">
        <f>IF(N137="sníž. přenesená",J137,0)</f>
        <v>0</v>
      </c>
      <c r="BI137" s="199">
        <f>IF(N137="nulová",J137,0)</f>
        <v>0</v>
      </c>
      <c r="BJ137" s="18" t="s">
        <v>21</v>
      </c>
      <c r="BK137" s="199">
        <f>ROUND(I137*H137,2)</f>
        <v>0</v>
      </c>
      <c r="BL137" s="18" t="s">
        <v>179</v>
      </c>
      <c r="BM137" s="198" t="s">
        <v>184</v>
      </c>
    </row>
    <row r="138" spans="1:65" s="2" customFormat="1" ht="24">
      <c r="A138" s="35"/>
      <c r="B138" s="36"/>
      <c r="C138" s="187" t="s">
        <v>185</v>
      </c>
      <c r="D138" s="187" t="s">
        <v>135</v>
      </c>
      <c r="E138" s="188" t="s">
        <v>186</v>
      </c>
      <c r="F138" s="189" t="s">
        <v>187</v>
      </c>
      <c r="G138" s="190" t="s">
        <v>138</v>
      </c>
      <c r="H138" s="191">
        <v>1</v>
      </c>
      <c r="I138" s="192"/>
      <c r="J138" s="193">
        <f>ROUND(I138*H138,2)</f>
        <v>0</v>
      </c>
      <c r="K138" s="189" t="s">
        <v>1</v>
      </c>
      <c r="L138" s="40"/>
      <c r="M138" s="194" t="s">
        <v>1</v>
      </c>
      <c r="N138" s="195" t="s">
        <v>49</v>
      </c>
      <c r="O138" s="72"/>
      <c r="P138" s="196">
        <f>O138*H138</f>
        <v>0</v>
      </c>
      <c r="Q138" s="196">
        <v>0</v>
      </c>
      <c r="R138" s="196">
        <f>Q138*H138</f>
        <v>0</v>
      </c>
      <c r="S138" s="196">
        <v>0</v>
      </c>
      <c r="T138" s="197">
        <f>S138*H138</f>
        <v>0</v>
      </c>
      <c r="U138" s="35"/>
      <c r="V138" s="35"/>
      <c r="W138" s="35"/>
      <c r="X138" s="35"/>
      <c r="Y138" s="35"/>
      <c r="Z138" s="35"/>
      <c r="AA138" s="35"/>
      <c r="AB138" s="35"/>
      <c r="AC138" s="35"/>
      <c r="AD138" s="35"/>
      <c r="AE138" s="35"/>
      <c r="AR138" s="198" t="s">
        <v>179</v>
      </c>
      <c r="AT138" s="198" t="s">
        <v>135</v>
      </c>
      <c r="AU138" s="198" t="s">
        <v>93</v>
      </c>
      <c r="AY138" s="18" t="s">
        <v>132</v>
      </c>
      <c r="BE138" s="199">
        <f>IF(N138="základní",J138,0)</f>
        <v>0</v>
      </c>
      <c r="BF138" s="199">
        <f>IF(N138="snížená",J138,0)</f>
        <v>0</v>
      </c>
      <c r="BG138" s="199">
        <f>IF(N138="zákl. přenesená",J138,0)</f>
        <v>0</v>
      </c>
      <c r="BH138" s="199">
        <f>IF(N138="sníž. přenesená",J138,0)</f>
        <v>0</v>
      </c>
      <c r="BI138" s="199">
        <f>IF(N138="nulová",J138,0)</f>
        <v>0</v>
      </c>
      <c r="BJ138" s="18" t="s">
        <v>21</v>
      </c>
      <c r="BK138" s="199">
        <f>ROUND(I138*H138,2)</f>
        <v>0</v>
      </c>
      <c r="BL138" s="18" t="s">
        <v>179</v>
      </c>
      <c r="BM138" s="198" t="s">
        <v>188</v>
      </c>
    </row>
    <row r="139" spans="1:65" s="2" customFormat="1" ht="16.5" customHeight="1">
      <c r="A139" s="35"/>
      <c r="B139" s="36"/>
      <c r="C139" s="187" t="s">
        <v>189</v>
      </c>
      <c r="D139" s="187" t="s">
        <v>135</v>
      </c>
      <c r="E139" s="188" t="s">
        <v>190</v>
      </c>
      <c r="F139" s="189" t="s">
        <v>191</v>
      </c>
      <c r="G139" s="190" t="s">
        <v>138</v>
      </c>
      <c r="H139" s="191">
        <v>1</v>
      </c>
      <c r="I139" s="192"/>
      <c r="J139" s="193">
        <f>ROUND(I139*H139,2)</f>
        <v>0</v>
      </c>
      <c r="K139" s="189" t="s">
        <v>1</v>
      </c>
      <c r="L139" s="40"/>
      <c r="M139" s="194" t="s">
        <v>1</v>
      </c>
      <c r="N139" s="195" t="s">
        <v>49</v>
      </c>
      <c r="O139" s="72"/>
      <c r="P139" s="196">
        <f>O139*H139</f>
        <v>0</v>
      </c>
      <c r="Q139" s="196">
        <v>0</v>
      </c>
      <c r="R139" s="196">
        <f>Q139*H139</f>
        <v>0</v>
      </c>
      <c r="S139" s="196">
        <v>0</v>
      </c>
      <c r="T139" s="197">
        <f>S139*H139</f>
        <v>0</v>
      </c>
      <c r="U139" s="35"/>
      <c r="V139" s="35"/>
      <c r="W139" s="35"/>
      <c r="X139" s="35"/>
      <c r="Y139" s="35"/>
      <c r="Z139" s="35"/>
      <c r="AA139" s="35"/>
      <c r="AB139" s="35"/>
      <c r="AC139" s="35"/>
      <c r="AD139" s="35"/>
      <c r="AE139" s="35"/>
      <c r="AR139" s="198" t="s">
        <v>192</v>
      </c>
      <c r="AT139" s="198" t="s">
        <v>135</v>
      </c>
      <c r="AU139" s="198" t="s">
        <v>93</v>
      </c>
      <c r="AY139" s="18" t="s">
        <v>132</v>
      </c>
      <c r="BE139" s="199">
        <f>IF(N139="základní",J139,0)</f>
        <v>0</v>
      </c>
      <c r="BF139" s="199">
        <f>IF(N139="snížená",J139,0)</f>
        <v>0</v>
      </c>
      <c r="BG139" s="199">
        <f>IF(N139="zákl. přenesená",J139,0)</f>
        <v>0</v>
      </c>
      <c r="BH139" s="199">
        <f>IF(N139="sníž. přenesená",J139,0)</f>
        <v>0</v>
      </c>
      <c r="BI139" s="199">
        <f>IF(N139="nulová",J139,0)</f>
        <v>0</v>
      </c>
      <c r="BJ139" s="18" t="s">
        <v>21</v>
      </c>
      <c r="BK139" s="199">
        <f>ROUND(I139*H139,2)</f>
        <v>0</v>
      </c>
      <c r="BL139" s="18" t="s">
        <v>192</v>
      </c>
      <c r="BM139" s="198" t="s">
        <v>193</v>
      </c>
    </row>
    <row r="140" spans="1:65" s="2" customFormat="1" ht="16.5" customHeight="1">
      <c r="A140" s="35"/>
      <c r="B140" s="36"/>
      <c r="C140" s="187" t="s">
        <v>8</v>
      </c>
      <c r="D140" s="187" t="s">
        <v>135</v>
      </c>
      <c r="E140" s="188" t="s">
        <v>194</v>
      </c>
      <c r="F140" s="189" t="s">
        <v>195</v>
      </c>
      <c r="G140" s="190" t="s">
        <v>138</v>
      </c>
      <c r="H140" s="191">
        <v>1</v>
      </c>
      <c r="I140" s="192"/>
      <c r="J140" s="193">
        <f>ROUND(I140*H140,2)</f>
        <v>0</v>
      </c>
      <c r="K140" s="189" t="s">
        <v>1</v>
      </c>
      <c r="L140" s="40"/>
      <c r="M140" s="194" t="s">
        <v>1</v>
      </c>
      <c r="N140" s="195" t="s">
        <v>49</v>
      </c>
      <c r="O140" s="72"/>
      <c r="P140" s="196">
        <f>O140*H140</f>
        <v>0</v>
      </c>
      <c r="Q140" s="196">
        <v>0</v>
      </c>
      <c r="R140" s="196">
        <f>Q140*H140</f>
        <v>0</v>
      </c>
      <c r="S140" s="196">
        <v>0</v>
      </c>
      <c r="T140" s="197">
        <f>S140*H140</f>
        <v>0</v>
      </c>
      <c r="U140" s="35"/>
      <c r="V140" s="35"/>
      <c r="W140" s="35"/>
      <c r="X140" s="35"/>
      <c r="Y140" s="35"/>
      <c r="Z140" s="35"/>
      <c r="AA140" s="35"/>
      <c r="AB140" s="35"/>
      <c r="AC140" s="35"/>
      <c r="AD140" s="35"/>
      <c r="AE140" s="35"/>
      <c r="AR140" s="198" t="s">
        <v>192</v>
      </c>
      <c r="AT140" s="198" t="s">
        <v>135</v>
      </c>
      <c r="AU140" s="198" t="s">
        <v>93</v>
      </c>
      <c r="AY140" s="18" t="s">
        <v>132</v>
      </c>
      <c r="BE140" s="199">
        <f>IF(N140="základní",J140,0)</f>
        <v>0</v>
      </c>
      <c r="BF140" s="199">
        <f>IF(N140="snížená",J140,0)</f>
        <v>0</v>
      </c>
      <c r="BG140" s="199">
        <f>IF(N140="zákl. přenesená",J140,0)</f>
        <v>0</v>
      </c>
      <c r="BH140" s="199">
        <f>IF(N140="sníž. přenesená",J140,0)</f>
        <v>0</v>
      </c>
      <c r="BI140" s="199">
        <f>IF(N140="nulová",J140,0)</f>
        <v>0</v>
      </c>
      <c r="BJ140" s="18" t="s">
        <v>21</v>
      </c>
      <c r="BK140" s="199">
        <f>ROUND(I140*H140,2)</f>
        <v>0</v>
      </c>
      <c r="BL140" s="18" t="s">
        <v>192</v>
      </c>
      <c r="BM140" s="198" t="s">
        <v>196</v>
      </c>
    </row>
    <row r="141" spans="1:65" s="12" customFormat="1" ht="22.9" customHeight="1">
      <c r="B141" s="171"/>
      <c r="C141" s="172"/>
      <c r="D141" s="173" t="s">
        <v>83</v>
      </c>
      <c r="E141" s="185" t="s">
        <v>197</v>
      </c>
      <c r="F141" s="185" t="s">
        <v>198</v>
      </c>
      <c r="G141" s="172"/>
      <c r="H141" s="172"/>
      <c r="I141" s="175"/>
      <c r="J141" s="186">
        <f>BK141</f>
        <v>0</v>
      </c>
      <c r="K141" s="172"/>
      <c r="L141" s="177"/>
      <c r="M141" s="178"/>
      <c r="N141" s="179"/>
      <c r="O141" s="179"/>
      <c r="P141" s="180">
        <f>SUM(P142:P144)</f>
        <v>0</v>
      </c>
      <c r="Q141" s="179"/>
      <c r="R141" s="180">
        <f>SUM(R142:R144)</f>
        <v>0</v>
      </c>
      <c r="S141" s="179"/>
      <c r="T141" s="181">
        <f>SUM(T142:T144)</f>
        <v>0</v>
      </c>
      <c r="AR141" s="182" t="s">
        <v>131</v>
      </c>
      <c r="AT141" s="183" t="s">
        <v>83</v>
      </c>
      <c r="AU141" s="183" t="s">
        <v>21</v>
      </c>
      <c r="AY141" s="182" t="s">
        <v>132</v>
      </c>
      <c r="BK141" s="184">
        <f>SUM(BK142:BK144)</f>
        <v>0</v>
      </c>
    </row>
    <row r="142" spans="1:65" s="2" customFormat="1" ht="24">
      <c r="A142" s="35"/>
      <c r="B142" s="36"/>
      <c r="C142" s="187" t="s">
        <v>199</v>
      </c>
      <c r="D142" s="187" t="s">
        <v>135</v>
      </c>
      <c r="E142" s="188" t="s">
        <v>200</v>
      </c>
      <c r="F142" s="189" t="s">
        <v>201</v>
      </c>
      <c r="G142" s="190" t="s">
        <v>202</v>
      </c>
      <c r="H142" s="191">
        <v>8</v>
      </c>
      <c r="I142" s="192"/>
      <c r="J142" s="193">
        <f>ROUND(I142*H142,2)</f>
        <v>0</v>
      </c>
      <c r="K142" s="189" t="s">
        <v>1</v>
      </c>
      <c r="L142" s="40"/>
      <c r="M142" s="194" t="s">
        <v>1</v>
      </c>
      <c r="N142" s="195" t="s">
        <v>49</v>
      </c>
      <c r="O142" s="72"/>
      <c r="P142" s="196">
        <f>O142*H142</f>
        <v>0</v>
      </c>
      <c r="Q142" s="196">
        <v>0</v>
      </c>
      <c r="R142" s="196">
        <f>Q142*H142</f>
        <v>0</v>
      </c>
      <c r="S142" s="196">
        <v>0</v>
      </c>
      <c r="T142" s="197">
        <f>S142*H142</f>
        <v>0</v>
      </c>
      <c r="U142" s="35"/>
      <c r="V142" s="35"/>
      <c r="W142" s="35"/>
      <c r="X142" s="35"/>
      <c r="Y142" s="35"/>
      <c r="Z142" s="35"/>
      <c r="AA142" s="35"/>
      <c r="AB142" s="35"/>
      <c r="AC142" s="35"/>
      <c r="AD142" s="35"/>
      <c r="AE142" s="35"/>
      <c r="AR142" s="198" t="s">
        <v>192</v>
      </c>
      <c r="AT142" s="198" t="s">
        <v>135</v>
      </c>
      <c r="AU142" s="198" t="s">
        <v>93</v>
      </c>
      <c r="AY142" s="18" t="s">
        <v>132</v>
      </c>
      <c r="BE142" s="199">
        <f>IF(N142="základní",J142,0)</f>
        <v>0</v>
      </c>
      <c r="BF142" s="199">
        <f>IF(N142="snížená",J142,0)</f>
        <v>0</v>
      </c>
      <c r="BG142" s="199">
        <f>IF(N142="zákl. přenesená",J142,0)</f>
        <v>0</v>
      </c>
      <c r="BH142" s="199">
        <f>IF(N142="sníž. přenesená",J142,0)</f>
        <v>0</v>
      </c>
      <c r="BI142" s="199">
        <f>IF(N142="nulová",J142,0)</f>
        <v>0</v>
      </c>
      <c r="BJ142" s="18" t="s">
        <v>21</v>
      </c>
      <c r="BK142" s="199">
        <f>ROUND(I142*H142,2)</f>
        <v>0</v>
      </c>
      <c r="BL142" s="18" t="s">
        <v>192</v>
      </c>
      <c r="BM142" s="198" t="s">
        <v>203</v>
      </c>
    </row>
    <row r="143" spans="1:65" s="2" customFormat="1" ht="24">
      <c r="A143" s="35"/>
      <c r="B143" s="36"/>
      <c r="C143" s="187" t="s">
        <v>204</v>
      </c>
      <c r="D143" s="187" t="s">
        <v>135</v>
      </c>
      <c r="E143" s="188" t="s">
        <v>205</v>
      </c>
      <c r="F143" s="189" t="s">
        <v>206</v>
      </c>
      <c r="G143" s="190" t="s">
        <v>202</v>
      </c>
      <c r="H143" s="191">
        <v>2</v>
      </c>
      <c r="I143" s="192"/>
      <c r="J143" s="193">
        <f>ROUND(I143*H143,2)</f>
        <v>0</v>
      </c>
      <c r="K143" s="189" t="s">
        <v>1</v>
      </c>
      <c r="L143" s="40"/>
      <c r="M143" s="194" t="s">
        <v>1</v>
      </c>
      <c r="N143" s="195" t="s">
        <v>49</v>
      </c>
      <c r="O143" s="72"/>
      <c r="P143" s="196">
        <f>O143*H143</f>
        <v>0</v>
      </c>
      <c r="Q143" s="196">
        <v>0</v>
      </c>
      <c r="R143" s="196">
        <f>Q143*H143</f>
        <v>0</v>
      </c>
      <c r="S143" s="196">
        <v>0</v>
      </c>
      <c r="T143" s="197">
        <f>S143*H143</f>
        <v>0</v>
      </c>
      <c r="U143" s="35"/>
      <c r="V143" s="35"/>
      <c r="W143" s="35"/>
      <c r="X143" s="35"/>
      <c r="Y143" s="35"/>
      <c r="Z143" s="35"/>
      <c r="AA143" s="35"/>
      <c r="AB143" s="35"/>
      <c r="AC143" s="35"/>
      <c r="AD143" s="35"/>
      <c r="AE143" s="35"/>
      <c r="AR143" s="198" t="s">
        <v>207</v>
      </c>
      <c r="AT143" s="198" t="s">
        <v>135</v>
      </c>
      <c r="AU143" s="198" t="s">
        <v>93</v>
      </c>
      <c r="AY143" s="18" t="s">
        <v>132</v>
      </c>
      <c r="BE143" s="199">
        <f>IF(N143="základní",J143,0)</f>
        <v>0</v>
      </c>
      <c r="BF143" s="199">
        <f>IF(N143="snížená",J143,0)</f>
        <v>0</v>
      </c>
      <c r="BG143" s="199">
        <f>IF(N143="zákl. přenesená",J143,0)</f>
        <v>0</v>
      </c>
      <c r="BH143" s="199">
        <f>IF(N143="sníž. přenesená",J143,0)</f>
        <v>0</v>
      </c>
      <c r="BI143" s="199">
        <f>IF(N143="nulová",J143,0)</f>
        <v>0</v>
      </c>
      <c r="BJ143" s="18" t="s">
        <v>21</v>
      </c>
      <c r="BK143" s="199">
        <f>ROUND(I143*H143,2)</f>
        <v>0</v>
      </c>
      <c r="BL143" s="18" t="s">
        <v>207</v>
      </c>
      <c r="BM143" s="198" t="s">
        <v>208</v>
      </c>
    </row>
    <row r="144" spans="1:65" s="2" customFormat="1" ht="24">
      <c r="A144" s="35"/>
      <c r="B144" s="36"/>
      <c r="C144" s="187" t="s">
        <v>209</v>
      </c>
      <c r="D144" s="187" t="s">
        <v>135</v>
      </c>
      <c r="E144" s="188" t="s">
        <v>210</v>
      </c>
      <c r="F144" s="189" t="s">
        <v>211</v>
      </c>
      <c r="G144" s="190" t="s">
        <v>138</v>
      </c>
      <c r="H144" s="191">
        <v>1</v>
      </c>
      <c r="I144" s="192"/>
      <c r="J144" s="193">
        <f>ROUND(I144*H144,2)</f>
        <v>0</v>
      </c>
      <c r="K144" s="189" t="s">
        <v>1</v>
      </c>
      <c r="L144" s="40"/>
      <c r="M144" s="194" t="s">
        <v>1</v>
      </c>
      <c r="N144" s="195" t="s">
        <v>49</v>
      </c>
      <c r="O144" s="72"/>
      <c r="P144" s="196">
        <f>O144*H144</f>
        <v>0</v>
      </c>
      <c r="Q144" s="196">
        <v>0</v>
      </c>
      <c r="R144" s="196">
        <f>Q144*H144</f>
        <v>0</v>
      </c>
      <c r="S144" s="196">
        <v>0</v>
      </c>
      <c r="T144" s="197">
        <f>S144*H144</f>
        <v>0</v>
      </c>
      <c r="U144" s="35"/>
      <c r="V144" s="35"/>
      <c r="W144" s="35"/>
      <c r="X144" s="35"/>
      <c r="Y144" s="35"/>
      <c r="Z144" s="35"/>
      <c r="AA144" s="35"/>
      <c r="AB144" s="35"/>
      <c r="AC144" s="35"/>
      <c r="AD144" s="35"/>
      <c r="AE144" s="35"/>
      <c r="AR144" s="198" t="s">
        <v>192</v>
      </c>
      <c r="AT144" s="198" t="s">
        <v>135</v>
      </c>
      <c r="AU144" s="198" t="s">
        <v>93</v>
      </c>
      <c r="AY144" s="18" t="s">
        <v>132</v>
      </c>
      <c r="BE144" s="199">
        <f>IF(N144="základní",J144,0)</f>
        <v>0</v>
      </c>
      <c r="BF144" s="199">
        <f>IF(N144="snížená",J144,0)</f>
        <v>0</v>
      </c>
      <c r="BG144" s="199">
        <f>IF(N144="zákl. přenesená",J144,0)</f>
        <v>0</v>
      </c>
      <c r="BH144" s="199">
        <f>IF(N144="sníž. přenesená",J144,0)</f>
        <v>0</v>
      </c>
      <c r="BI144" s="199">
        <f>IF(N144="nulová",J144,0)</f>
        <v>0</v>
      </c>
      <c r="BJ144" s="18" t="s">
        <v>21</v>
      </c>
      <c r="BK144" s="199">
        <f>ROUND(I144*H144,2)</f>
        <v>0</v>
      </c>
      <c r="BL144" s="18" t="s">
        <v>192</v>
      </c>
      <c r="BM144" s="198" t="s">
        <v>212</v>
      </c>
    </row>
    <row r="145" spans="1:65" s="12" customFormat="1" ht="22.9" customHeight="1">
      <c r="B145" s="171"/>
      <c r="C145" s="172"/>
      <c r="D145" s="173" t="s">
        <v>83</v>
      </c>
      <c r="E145" s="185" t="s">
        <v>213</v>
      </c>
      <c r="F145" s="185" t="s">
        <v>214</v>
      </c>
      <c r="G145" s="172"/>
      <c r="H145" s="172"/>
      <c r="I145" s="175"/>
      <c r="J145" s="186">
        <f>BK145</f>
        <v>0</v>
      </c>
      <c r="K145" s="172"/>
      <c r="L145" s="177"/>
      <c r="M145" s="178"/>
      <c r="N145" s="179"/>
      <c r="O145" s="179"/>
      <c r="P145" s="180">
        <f>P146</f>
        <v>0</v>
      </c>
      <c r="Q145" s="179"/>
      <c r="R145" s="180">
        <f>R146</f>
        <v>1.5050000000000001E-2</v>
      </c>
      <c r="S145" s="179"/>
      <c r="T145" s="181">
        <f>T146</f>
        <v>0</v>
      </c>
      <c r="AR145" s="182" t="s">
        <v>131</v>
      </c>
      <c r="AT145" s="183" t="s">
        <v>83</v>
      </c>
      <c r="AU145" s="183" t="s">
        <v>21</v>
      </c>
      <c r="AY145" s="182" t="s">
        <v>132</v>
      </c>
      <c r="BK145" s="184">
        <f>BK146</f>
        <v>0</v>
      </c>
    </row>
    <row r="146" spans="1:65" s="12" customFormat="1" ht="20.85" customHeight="1">
      <c r="B146" s="171"/>
      <c r="C146" s="172"/>
      <c r="D146" s="173" t="s">
        <v>83</v>
      </c>
      <c r="E146" s="185" t="s">
        <v>215</v>
      </c>
      <c r="F146" s="185" t="s">
        <v>216</v>
      </c>
      <c r="G146" s="172"/>
      <c r="H146" s="172"/>
      <c r="I146" s="175"/>
      <c r="J146" s="186">
        <f>BK146</f>
        <v>0</v>
      </c>
      <c r="K146" s="172"/>
      <c r="L146" s="177"/>
      <c r="M146" s="178"/>
      <c r="N146" s="179"/>
      <c r="O146" s="179"/>
      <c r="P146" s="180">
        <f>SUM(P147:P170)</f>
        <v>0</v>
      </c>
      <c r="Q146" s="179"/>
      <c r="R146" s="180">
        <f>SUM(R147:R170)</f>
        <v>1.5050000000000001E-2</v>
      </c>
      <c r="S146" s="179"/>
      <c r="T146" s="181">
        <f>SUM(T147:T170)</f>
        <v>0</v>
      </c>
      <c r="AR146" s="182" t="s">
        <v>21</v>
      </c>
      <c r="AT146" s="183" t="s">
        <v>83</v>
      </c>
      <c r="AU146" s="183" t="s">
        <v>93</v>
      </c>
      <c r="AY146" s="182" t="s">
        <v>132</v>
      </c>
      <c r="BK146" s="184">
        <f>SUM(BK147:BK170)</f>
        <v>0</v>
      </c>
    </row>
    <row r="147" spans="1:65" s="2" customFormat="1" ht="33" customHeight="1">
      <c r="A147" s="35"/>
      <c r="B147" s="36"/>
      <c r="C147" s="187" t="s">
        <v>217</v>
      </c>
      <c r="D147" s="187" t="s">
        <v>135</v>
      </c>
      <c r="E147" s="188" t="s">
        <v>218</v>
      </c>
      <c r="F147" s="189" t="s">
        <v>219</v>
      </c>
      <c r="G147" s="190" t="s">
        <v>220</v>
      </c>
      <c r="H147" s="191">
        <v>90</v>
      </c>
      <c r="I147" s="192"/>
      <c r="J147" s="193">
        <f>ROUND(I147*H147,2)</f>
        <v>0</v>
      </c>
      <c r="K147" s="189" t="s">
        <v>221</v>
      </c>
      <c r="L147" s="40"/>
      <c r="M147" s="194" t="s">
        <v>1</v>
      </c>
      <c r="N147" s="195" t="s">
        <v>49</v>
      </c>
      <c r="O147" s="72"/>
      <c r="P147" s="196">
        <f>O147*H147</f>
        <v>0</v>
      </c>
      <c r="Q147" s="196">
        <v>0</v>
      </c>
      <c r="R147" s="196">
        <f>Q147*H147</f>
        <v>0</v>
      </c>
      <c r="S147" s="196">
        <v>0</v>
      </c>
      <c r="T147" s="197">
        <f>S147*H147</f>
        <v>0</v>
      </c>
      <c r="U147" s="35"/>
      <c r="V147" s="35"/>
      <c r="W147" s="35"/>
      <c r="X147" s="35"/>
      <c r="Y147" s="35"/>
      <c r="Z147" s="35"/>
      <c r="AA147" s="35"/>
      <c r="AB147" s="35"/>
      <c r="AC147" s="35"/>
      <c r="AD147" s="35"/>
      <c r="AE147" s="35"/>
      <c r="AR147" s="198" t="s">
        <v>131</v>
      </c>
      <c r="AT147" s="198" t="s">
        <v>135</v>
      </c>
      <c r="AU147" s="198" t="s">
        <v>144</v>
      </c>
      <c r="AY147" s="18" t="s">
        <v>132</v>
      </c>
      <c r="BE147" s="199">
        <f>IF(N147="základní",J147,0)</f>
        <v>0</v>
      </c>
      <c r="BF147" s="199">
        <f>IF(N147="snížená",J147,0)</f>
        <v>0</v>
      </c>
      <c r="BG147" s="199">
        <f>IF(N147="zákl. přenesená",J147,0)</f>
        <v>0</v>
      </c>
      <c r="BH147" s="199">
        <f>IF(N147="sníž. přenesená",J147,0)</f>
        <v>0</v>
      </c>
      <c r="BI147" s="199">
        <f>IF(N147="nulová",J147,0)</f>
        <v>0</v>
      </c>
      <c r="BJ147" s="18" t="s">
        <v>21</v>
      </c>
      <c r="BK147" s="199">
        <f>ROUND(I147*H147,2)</f>
        <v>0</v>
      </c>
      <c r="BL147" s="18" t="s">
        <v>131</v>
      </c>
      <c r="BM147" s="198" t="s">
        <v>222</v>
      </c>
    </row>
    <row r="148" spans="1:65" s="2" customFormat="1" ht="24">
      <c r="A148" s="35"/>
      <c r="B148" s="36"/>
      <c r="C148" s="187" t="s">
        <v>223</v>
      </c>
      <c r="D148" s="187" t="s">
        <v>135</v>
      </c>
      <c r="E148" s="188" t="s">
        <v>224</v>
      </c>
      <c r="F148" s="189" t="s">
        <v>225</v>
      </c>
      <c r="G148" s="190" t="s">
        <v>202</v>
      </c>
      <c r="H148" s="191">
        <v>2</v>
      </c>
      <c r="I148" s="192"/>
      <c r="J148" s="193">
        <f>ROUND(I148*H148,2)</f>
        <v>0</v>
      </c>
      <c r="K148" s="189" t="s">
        <v>221</v>
      </c>
      <c r="L148" s="40"/>
      <c r="M148" s="194" t="s">
        <v>1</v>
      </c>
      <c r="N148" s="195" t="s">
        <v>49</v>
      </c>
      <c r="O148" s="72"/>
      <c r="P148" s="196">
        <f>O148*H148</f>
        <v>0</v>
      </c>
      <c r="Q148" s="196">
        <v>0</v>
      </c>
      <c r="R148" s="196">
        <f>Q148*H148</f>
        <v>0</v>
      </c>
      <c r="S148" s="196">
        <v>0</v>
      </c>
      <c r="T148" s="197">
        <f>S148*H148</f>
        <v>0</v>
      </c>
      <c r="U148" s="35"/>
      <c r="V148" s="35"/>
      <c r="W148" s="35"/>
      <c r="X148" s="35"/>
      <c r="Y148" s="35"/>
      <c r="Z148" s="35"/>
      <c r="AA148" s="35"/>
      <c r="AB148" s="35"/>
      <c r="AC148" s="35"/>
      <c r="AD148" s="35"/>
      <c r="AE148" s="35"/>
      <c r="AR148" s="198" t="s">
        <v>131</v>
      </c>
      <c r="AT148" s="198" t="s">
        <v>135</v>
      </c>
      <c r="AU148" s="198" t="s">
        <v>144</v>
      </c>
      <c r="AY148" s="18" t="s">
        <v>132</v>
      </c>
      <c r="BE148" s="199">
        <f>IF(N148="základní",J148,0)</f>
        <v>0</v>
      </c>
      <c r="BF148" s="199">
        <f>IF(N148="snížená",J148,0)</f>
        <v>0</v>
      </c>
      <c r="BG148" s="199">
        <f>IF(N148="zákl. přenesená",J148,0)</f>
        <v>0</v>
      </c>
      <c r="BH148" s="199">
        <f>IF(N148="sníž. přenesená",J148,0)</f>
        <v>0</v>
      </c>
      <c r="BI148" s="199">
        <f>IF(N148="nulová",J148,0)</f>
        <v>0</v>
      </c>
      <c r="BJ148" s="18" t="s">
        <v>21</v>
      </c>
      <c r="BK148" s="199">
        <f>ROUND(I148*H148,2)</f>
        <v>0</v>
      </c>
      <c r="BL148" s="18" t="s">
        <v>131</v>
      </c>
      <c r="BM148" s="198" t="s">
        <v>226</v>
      </c>
    </row>
    <row r="149" spans="1:65" s="2" customFormat="1" ht="21.75" customHeight="1">
      <c r="A149" s="35"/>
      <c r="B149" s="36"/>
      <c r="C149" s="187" t="s">
        <v>7</v>
      </c>
      <c r="D149" s="187" t="s">
        <v>135</v>
      </c>
      <c r="E149" s="188" t="s">
        <v>227</v>
      </c>
      <c r="F149" s="189" t="s">
        <v>228</v>
      </c>
      <c r="G149" s="190" t="s">
        <v>229</v>
      </c>
      <c r="H149" s="191">
        <v>90.3</v>
      </c>
      <c r="I149" s="192"/>
      <c r="J149" s="193">
        <f>ROUND(I149*H149,2)</f>
        <v>0</v>
      </c>
      <c r="K149" s="189" t="s">
        <v>221</v>
      </c>
      <c r="L149" s="40"/>
      <c r="M149" s="194" t="s">
        <v>1</v>
      </c>
      <c r="N149" s="195" t="s">
        <v>49</v>
      </c>
      <c r="O149" s="72"/>
      <c r="P149" s="196">
        <f>O149*H149</f>
        <v>0</v>
      </c>
      <c r="Q149" s="196">
        <v>0</v>
      </c>
      <c r="R149" s="196">
        <f>Q149*H149</f>
        <v>0</v>
      </c>
      <c r="S149" s="196">
        <v>0</v>
      </c>
      <c r="T149" s="197">
        <f>S149*H149</f>
        <v>0</v>
      </c>
      <c r="U149" s="35"/>
      <c r="V149" s="35"/>
      <c r="W149" s="35"/>
      <c r="X149" s="35"/>
      <c r="Y149" s="35"/>
      <c r="Z149" s="35"/>
      <c r="AA149" s="35"/>
      <c r="AB149" s="35"/>
      <c r="AC149" s="35"/>
      <c r="AD149" s="35"/>
      <c r="AE149" s="35"/>
      <c r="AR149" s="198" t="s">
        <v>131</v>
      </c>
      <c r="AT149" s="198" t="s">
        <v>135</v>
      </c>
      <c r="AU149" s="198" t="s">
        <v>144</v>
      </c>
      <c r="AY149" s="18" t="s">
        <v>132</v>
      </c>
      <c r="BE149" s="199">
        <f>IF(N149="základní",J149,0)</f>
        <v>0</v>
      </c>
      <c r="BF149" s="199">
        <f>IF(N149="snížená",J149,0)</f>
        <v>0</v>
      </c>
      <c r="BG149" s="199">
        <f>IF(N149="zákl. přenesená",J149,0)</f>
        <v>0</v>
      </c>
      <c r="BH149" s="199">
        <f>IF(N149="sníž. přenesená",J149,0)</f>
        <v>0</v>
      </c>
      <c r="BI149" s="199">
        <f>IF(N149="nulová",J149,0)</f>
        <v>0</v>
      </c>
      <c r="BJ149" s="18" t="s">
        <v>21</v>
      </c>
      <c r="BK149" s="199">
        <f>ROUND(I149*H149,2)</f>
        <v>0</v>
      </c>
      <c r="BL149" s="18" t="s">
        <v>131</v>
      </c>
      <c r="BM149" s="198" t="s">
        <v>230</v>
      </c>
    </row>
    <row r="150" spans="1:65" s="13" customFormat="1" ht="11.25">
      <c r="B150" s="200"/>
      <c r="C150" s="201"/>
      <c r="D150" s="202" t="s">
        <v>231</v>
      </c>
      <c r="E150" s="203" t="s">
        <v>1</v>
      </c>
      <c r="F150" s="204" t="s">
        <v>232</v>
      </c>
      <c r="G150" s="201"/>
      <c r="H150" s="203" t="s">
        <v>1</v>
      </c>
      <c r="I150" s="205"/>
      <c r="J150" s="201"/>
      <c r="K150" s="201"/>
      <c r="L150" s="206"/>
      <c r="M150" s="207"/>
      <c r="N150" s="208"/>
      <c r="O150" s="208"/>
      <c r="P150" s="208"/>
      <c r="Q150" s="208"/>
      <c r="R150" s="208"/>
      <c r="S150" s="208"/>
      <c r="T150" s="209"/>
      <c r="AT150" s="210" t="s">
        <v>231</v>
      </c>
      <c r="AU150" s="210" t="s">
        <v>144</v>
      </c>
      <c r="AV150" s="13" t="s">
        <v>21</v>
      </c>
      <c r="AW150" s="13" t="s">
        <v>41</v>
      </c>
      <c r="AX150" s="13" t="s">
        <v>84</v>
      </c>
      <c r="AY150" s="210" t="s">
        <v>132</v>
      </c>
    </row>
    <row r="151" spans="1:65" s="14" customFormat="1" ht="11.25">
      <c r="B151" s="211"/>
      <c r="C151" s="212"/>
      <c r="D151" s="202" t="s">
        <v>231</v>
      </c>
      <c r="E151" s="213" t="s">
        <v>1</v>
      </c>
      <c r="F151" s="214" t="s">
        <v>233</v>
      </c>
      <c r="G151" s="212"/>
      <c r="H151" s="215">
        <v>90.3</v>
      </c>
      <c r="I151" s="216"/>
      <c r="J151" s="212"/>
      <c r="K151" s="212"/>
      <c r="L151" s="217"/>
      <c r="M151" s="218"/>
      <c r="N151" s="219"/>
      <c r="O151" s="219"/>
      <c r="P151" s="219"/>
      <c r="Q151" s="219"/>
      <c r="R151" s="219"/>
      <c r="S151" s="219"/>
      <c r="T151" s="220"/>
      <c r="AT151" s="221" t="s">
        <v>231</v>
      </c>
      <c r="AU151" s="221" t="s">
        <v>144</v>
      </c>
      <c r="AV151" s="14" t="s">
        <v>93</v>
      </c>
      <c r="AW151" s="14" t="s">
        <v>41</v>
      </c>
      <c r="AX151" s="14" t="s">
        <v>21</v>
      </c>
      <c r="AY151" s="221" t="s">
        <v>132</v>
      </c>
    </row>
    <row r="152" spans="1:65" s="2" customFormat="1" ht="24">
      <c r="A152" s="35"/>
      <c r="B152" s="36"/>
      <c r="C152" s="187" t="s">
        <v>234</v>
      </c>
      <c r="D152" s="187" t="s">
        <v>135</v>
      </c>
      <c r="E152" s="188" t="s">
        <v>235</v>
      </c>
      <c r="F152" s="189" t="s">
        <v>236</v>
      </c>
      <c r="G152" s="190" t="s">
        <v>229</v>
      </c>
      <c r="H152" s="191">
        <v>151.36000000000001</v>
      </c>
      <c r="I152" s="192"/>
      <c r="J152" s="193">
        <f>ROUND(I152*H152,2)</f>
        <v>0</v>
      </c>
      <c r="K152" s="189" t="s">
        <v>221</v>
      </c>
      <c r="L152" s="40"/>
      <c r="M152" s="194" t="s">
        <v>1</v>
      </c>
      <c r="N152" s="195" t="s">
        <v>49</v>
      </c>
      <c r="O152" s="72"/>
      <c r="P152" s="196">
        <f>O152*H152</f>
        <v>0</v>
      </c>
      <c r="Q152" s="196">
        <v>0</v>
      </c>
      <c r="R152" s="196">
        <f>Q152*H152</f>
        <v>0</v>
      </c>
      <c r="S152" s="196">
        <v>0</v>
      </c>
      <c r="T152" s="197">
        <f>S152*H152</f>
        <v>0</v>
      </c>
      <c r="U152" s="35"/>
      <c r="V152" s="35"/>
      <c r="W152" s="35"/>
      <c r="X152" s="35"/>
      <c r="Y152" s="35"/>
      <c r="Z152" s="35"/>
      <c r="AA152" s="35"/>
      <c r="AB152" s="35"/>
      <c r="AC152" s="35"/>
      <c r="AD152" s="35"/>
      <c r="AE152" s="35"/>
      <c r="AR152" s="198" t="s">
        <v>131</v>
      </c>
      <c r="AT152" s="198" t="s">
        <v>135</v>
      </c>
      <c r="AU152" s="198" t="s">
        <v>144</v>
      </c>
      <c r="AY152" s="18" t="s">
        <v>132</v>
      </c>
      <c r="BE152" s="199">
        <f>IF(N152="základní",J152,0)</f>
        <v>0</v>
      </c>
      <c r="BF152" s="199">
        <f>IF(N152="snížená",J152,0)</f>
        <v>0</v>
      </c>
      <c r="BG152" s="199">
        <f>IF(N152="zákl. přenesená",J152,0)</f>
        <v>0</v>
      </c>
      <c r="BH152" s="199">
        <f>IF(N152="sníž. přenesená",J152,0)</f>
        <v>0</v>
      </c>
      <c r="BI152" s="199">
        <f>IF(N152="nulová",J152,0)</f>
        <v>0</v>
      </c>
      <c r="BJ152" s="18" t="s">
        <v>21</v>
      </c>
      <c r="BK152" s="199">
        <f>ROUND(I152*H152,2)</f>
        <v>0</v>
      </c>
      <c r="BL152" s="18" t="s">
        <v>131</v>
      </c>
      <c r="BM152" s="198" t="s">
        <v>237</v>
      </c>
    </row>
    <row r="153" spans="1:65" s="14" customFormat="1" ht="11.25">
      <c r="B153" s="211"/>
      <c r="C153" s="212"/>
      <c r="D153" s="202" t="s">
        <v>231</v>
      </c>
      <c r="E153" s="213" t="s">
        <v>1</v>
      </c>
      <c r="F153" s="214" t="s">
        <v>238</v>
      </c>
      <c r="G153" s="212"/>
      <c r="H153" s="215">
        <v>151.36000000000001</v>
      </c>
      <c r="I153" s="216"/>
      <c r="J153" s="212"/>
      <c r="K153" s="212"/>
      <c r="L153" s="217"/>
      <c r="M153" s="218"/>
      <c r="N153" s="219"/>
      <c r="O153" s="219"/>
      <c r="P153" s="219"/>
      <c r="Q153" s="219"/>
      <c r="R153" s="219"/>
      <c r="S153" s="219"/>
      <c r="T153" s="220"/>
      <c r="AT153" s="221" t="s">
        <v>231</v>
      </c>
      <c r="AU153" s="221" t="s">
        <v>144</v>
      </c>
      <c r="AV153" s="14" t="s">
        <v>93</v>
      </c>
      <c r="AW153" s="14" t="s">
        <v>41</v>
      </c>
      <c r="AX153" s="14" t="s">
        <v>21</v>
      </c>
      <c r="AY153" s="221" t="s">
        <v>132</v>
      </c>
    </row>
    <row r="154" spans="1:65" s="2" customFormat="1" ht="24">
      <c r="A154" s="35"/>
      <c r="B154" s="36"/>
      <c r="C154" s="187" t="s">
        <v>239</v>
      </c>
      <c r="D154" s="187" t="s">
        <v>135</v>
      </c>
      <c r="E154" s="188" t="s">
        <v>240</v>
      </c>
      <c r="F154" s="189" t="s">
        <v>241</v>
      </c>
      <c r="G154" s="190" t="s">
        <v>229</v>
      </c>
      <c r="H154" s="191">
        <v>151.36000000000001</v>
      </c>
      <c r="I154" s="192"/>
      <c r="J154" s="193">
        <f>ROUND(I154*H154,2)</f>
        <v>0</v>
      </c>
      <c r="K154" s="189" t="s">
        <v>221</v>
      </c>
      <c r="L154" s="40"/>
      <c r="M154" s="194" t="s">
        <v>1</v>
      </c>
      <c r="N154" s="195" t="s">
        <v>49</v>
      </c>
      <c r="O154" s="72"/>
      <c r="P154" s="196">
        <f>O154*H154</f>
        <v>0</v>
      </c>
      <c r="Q154" s="196">
        <v>0</v>
      </c>
      <c r="R154" s="196">
        <f>Q154*H154</f>
        <v>0</v>
      </c>
      <c r="S154" s="196">
        <v>0</v>
      </c>
      <c r="T154" s="197">
        <f>S154*H154</f>
        <v>0</v>
      </c>
      <c r="U154" s="35"/>
      <c r="V154" s="35"/>
      <c r="W154" s="35"/>
      <c r="X154" s="35"/>
      <c r="Y154" s="35"/>
      <c r="Z154" s="35"/>
      <c r="AA154" s="35"/>
      <c r="AB154" s="35"/>
      <c r="AC154" s="35"/>
      <c r="AD154" s="35"/>
      <c r="AE154" s="35"/>
      <c r="AR154" s="198" t="s">
        <v>131</v>
      </c>
      <c r="AT154" s="198" t="s">
        <v>135</v>
      </c>
      <c r="AU154" s="198" t="s">
        <v>144</v>
      </c>
      <c r="AY154" s="18" t="s">
        <v>132</v>
      </c>
      <c r="BE154" s="199">
        <f>IF(N154="základní",J154,0)</f>
        <v>0</v>
      </c>
      <c r="BF154" s="199">
        <f>IF(N154="snížená",J154,0)</f>
        <v>0</v>
      </c>
      <c r="BG154" s="199">
        <f>IF(N154="zákl. přenesená",J154,0)</f>
        <v>0</v>
      </c>
      <c r="BH154" s="199">
        <f>IF(N154="sníž. přenesená",J154,0)</f>
        <v>0</v>
      </c>
      <c r="BI154" s="199">
        <f>IF(N154="nulová",J154,0)</f>
        <v>0</v>
      </c>
      <c r="BJ154" s="18" t="s">
        <v>21</v>
      </c>
      <c r="BK154" s="199">
        <f>ROUND(I154*H154,2)</f>
        <v>0</v>
      </c>
      <c r="BL154" s="18" t="s">
        <v>131</v>
      </c>
      <c r="BM154" s="198" t="s">
        <v>242</v>
      </c>
    </row>
    <row r="155" spans="1:65" s="14" customFormat="1" ht="22.5">
      <c r="B155" s="211"/>
      <c r="C155" s="212"/>
      <c r="D155" s="202" t="s">
        <v>231</v>
      </c>
      <c r="E155" s="213" t="s">
        <v>1</v>
      </c>
      <c r="F155" s="214" t="s">
        <v>243</v>
      </c>
      <c r="G155" s="212"/>
      <c r="H155" s="215">
        <v>151.36000000000001</v>
      </c>
      <c r="I155" s="216"/>
      <c r="J155" s="212"/>
      <c r="K155" s="212"/>
      <c r="L155" s="217"/>
      <c r="M155" s="218"/>
      <c r="N155" s="219"/>
      <c r="O155" s="219"/>
      <c r="P155" s="219"/>
      <c r="Q155" s="219"/>
      <c r="R155" s="219"/>
      <c r="S155" s="219"/>
      <c r="T155" s="220"/>
      <c r="AT155" s="221" t="s">
        <v>231</v>
      </c>
      <c r="AU155" s="221" t="s">
        <v>144</v>
      </c>
      <c r="AV155" s="14" t="s">
        <v>93</v>
      </c>
      <c r="AW155" s="14" t="s">
        <v>41</v>
      </c>
      <c r="AX155" s="14" t="s">
        <v>21</v>
      </c>
      <c r="AY155" s="221" t="s">
        <v>132</v>
      </c>
    </row>
    <row r="156" spans="1:65" s="2" customFormat="1" ht="21.75" customHeight="1">
      <c r="A156" s="35"/>
      <c r="B156" s="36"/>
      <c r="C156" s="187" t="s">
        <v>244</v>
      </c>
      <c r="D156" s="187" t="s">
        <v>135</v>
      </c>
      <c r="E156" s="188" t="s">
        <v>245</v>
      </c>
      <c r="F156" s="189" t="s">
        <v>246</v>
      </c>
      <c r="G156" s="190" t="s">
        <v>229</v>
      </c>
      <c r="H156" s="191">
        <v>151.36000000000001</v>
      </c>
      <c r="I156" s="192"/>
      <c r="J156" s="193">
        <f>ROUND(I156*H156,2)</f>
        <v>0</v>
      </c>
      <c r="K156" s="189" t="s">
        <v>221</v>
      </c>
      <c r="L156" s="40"/>
      <c r="M156" s="194" t="s">
        <v>1</v>
      </c>
      <c r="N156" s="195" t="s">
        <v>49</v>
      </c>
      <c r="O156" s="72"/>
      <c r="P156" s="196">
        <f>O156*H156</f>
        <v>0</v>
      </c>
      <c r="Q156" s="196">
        <v>0</v>
      </c>
      <c r="R156" s="196">
        <f>Q156*H156</f>
        <v>0</v>
      </c>
      <c r="S156" s="196">
        <v>0</v>
      </c>
      <c r="T156" s="197">
        <f>S156*H156</f>
        <v>0</v>
      </c>
      <c r="U156" s="35"/>
      <c r="V156" s="35"/>
      <c r="W156" s="35"/>
      <c r="X156" s="35"/>
      <c r="Y156" s="35"/>
      <c r="Z156" s="35"/>
      <c r="AA156" s="35"/>
      <c r="AB156" s="35"/>
      <c r="AC156" s="35"/>
      <c r="AD156" s="35"/>
      <c r="AE156" s="35"/>
      <c r="AR156" s="198" t="s">
        <v>131</v>
      </c>
      <c r="AT156" s="198" t="s">
        <v>135</v>
      </c>
      <c r="AU156" s="198" t="s">
        <v>144</v>
      </c>
      <c r="AY156" s="18" t="s">
        <v>132</v>
      </c>
      <c r="BE156" s="199">
        <f>IF(N156="základní",J156,0)</f>
        <v>0</v>
      </c>
      <c r="BF156" s="199">
        <f>IF(N156="snížená",J156,0)</f>
        <v>0</v>
      </c>
      <c r="BG156" s="199">
        <f>IF(N156="zákl. přenesená",J156,0)</f>
        <v>0</v>
      </c>
      <c r="BH156" s="199">
        <f>IF(N156="sníž. přenesená",J156,0)</f>
        <v>0</v>
      </c>
      <c r="BI156" s="199">
        <f>IF(N156="nulová",J156,0)</f>
        <v>0</v>
      </c>
      <c r="BJ156" s="18" t="s">
        <v>21</v>
      </c>
      <c r="BK156" s="199">
        <f>ROUND(I156*H156,2)</f>
        <v>0</v>
      </c>
      <c r="BL156" s="18" t="s">
        <v>131</v>
      </c>
      <c r="BM156" s="198" t="s">
        <v>247</v>
      </c>
    </row>
    <row r="157" spans="1:65" s="13" customFormat="1" ht="11.25">
      <c r="B157" s="200"/>
      <c r="C157" s="201"/>
      <c r="D157" s="202" t="s">
        <v>231</v>
      </c>
      <c r="E157" s="203" t="s">
        <v>1</v>
      </c>
      <c r="F157" s="204" t="s">
        <v>248</v>
      </c>
      <c r="G157" s="201"/>
      <c r="H157" s="203" t="s">
        <v>1</v>
      </c>
      <c r="I157" s="205"/>
      <c r="J157" s="201"/>
      <c r="K157" s="201"/>
      <c r="L157" s="206"/>
      <c r="M157" s="207"/>
      <c r="N157" s="208"/>
      <c r="O157" s="208"/>
      <c r="P157" s="208"/>
      <c r="Q157" s="208"/>
      <c r="R157" s="208"/>
      <c r="S157" s="208"/>
      <c r="T157" s="209"/>
      <c r="AT157" s="210" t="s">
        <v>231</v>
      </c>
      <c r="AU157" s="210" t="s">
        <v>144</v>
      </c>
      <c r="AV157" s="13" t="s">
        <v>21</v>
      </c>
      <c r="AW157" s="13" t="s">
        <v>41</v>
      </c>
      <c r="AX157" s="13" t="s">
        <v>84</v>
      </c>
      <c r="AY157" s="210" t="s">
        <v>132</v>
      </c>
    </row>
    <row r="158" spans="1:65" s="14" customFormat="1" ht="11.25">
      <c r="B158" s="211"/>
      <c r="C158" s="212"/>
      <c r="D158" s="202" t="s">
        <v>231</v>
      </c>
      <c r="E158" s="213" t="s">
        <v>1</v>
      </c>
      <c r="F158" s="214" t="s">
        <v>238</v>
      </c>
      <c r="G158" s="212"/>
      <c r="H158" s="215">
        <v>151.36000000000001</v>
      </c>
      <c r="I158" s="216"/>
      <c r="J158" s="212"/>
      <c r="K158" s="212"/>
      <c r="L158" s="217"/>
      <c r="M158" s="218"/>
      <c r="N158" s="219"/>
      <c r="O158" s="219"/>
      <c r="P158" s="219"/>
      <c r="Q158" s="219"/>
      <c r="R158" s="219"/>
      <c r="S158" s="219"/>
      <c r="T158" s="220"/>
      <c r="AT158" s="221" t="s">
        <v>231</v>
      </c>
      <c r="AU158" s="221" t="s">
        <v>144</v>
      </c>
      <c r="AV158" s="14" t="s">
        <v>93</v>
      </c>
      <c r="AW158" s="14" t="s">
        <v>41</v>
      </c>
      <c r="AX158" s="14" t="s">
        <v>21</v>
      </c>
      <c r="AY158" s="221" t="s">
        <v>132</v>
      </c>
    </row>
    <row r="159" spans="1:65" s="2" customFormat="1" ht="24">
      <c r="A159" s="35"/>
      <c r="B159" s="36"/>
      <c r="C159" s="187" t="s">
        <v>249</v>
      </c>
      <c r="D159" s="187" t="s">
        <v>135</v>
      </c>
      <c r="E159" s="188" t="s">
        <v>250</v>
      </c>
      <c r="F159" s="189" t="s">
        <v>251</v>
      </c>
      <c r="G159" s="190" t="s">
        <v>229</v>
      </c>
      <c r="H159" s="191">
        <v>151.36000000000001</v>
      </c>
      <c r="I159" s="192"/>
      <c r="J159" s="193">
        <f>ROUND(I159*H159,2)</f>
        <v>0</v>
      </c>
      <c r="K159" s="189" t="s">
        <v>221</v>
      </c>
      <c r="L159" s="40"/>
      <c r="M159" s="194" t="s">
        <v>1</v>
      </c>
      <c r="N159" s="195" t="s">
        <v>49</v>
      </c>
      <c r="O159" s="72"/>
      <c r="P159" s="196">
        <f>O159*H159</f>
        <v>0</v>
      </c>
      <c r="Q159" s="196">
        <v>0</v>
      </c>
      <c r="R159" s="196">
        <f>Q159*H159</f>
        <v>0</v>
      </c>
      <c r="S159" s="196">
        <v>0</v>
      </c>
      <c r="T159" s="197">
        <f>S159*H159</f>
        <v>0</v>
      </c>
      <c r="U159" s="35"/>
      <c r="V159" s="35"/>
      <c r="W159" s="35"/>
      <c r="X159" s="35"/>
      <c r="Y159" s="35"/>
      <c r="Z159" s="35"/>
      <c r="AA159" s="35"/>
      <c r="AB159" s="35"/>
      <c r="AC159" s="35"/>
      <c r="AD159" s="35"/>
      <c r="AE159" s="35"/>
      <c r="AR159" s="198" t="s">
        <v>131</v>
      </c>
      <c r="AT159" s="198" t="s">
        <v>135</v>
      </c>
      <c r="AU159" s="198" t="s">
        <v>144</v>
      </c>
      <c r="AY159" s="18" t="s">
        <v>132</v>
      </c>
      <c r="BE159" s="199">
        <f>IF(N159="základní",J159,0)</f>
        <v>0</v>
      </c>
      <c r="BF159" s="199">
        <f>IF(N159="snížená",J159,0)</f>
        <v>0</v>
      </c>
      <c r="BG159" s="199">
        <f>IF(N159="zákl. přenesená",J159,0)</f>
        <v>0</v>
      </c>
      <c r="BH159" s="199">
        <f>IF(N159="sníž. přenesená",J159,0)</f>
        <v>0</v>
      </c>
      <c r="BI159" s="199">
        <f>IF(N159="nulová",J159,0)</f>
        <v>0</v>
      </c>
      <c r="BJ159" s="18" t="s">
        <v>21</v>
      </c>
      <c r="BK159" s="199">
        <f>ROUND(I159*H159,2)</f>
        <v>0</v>
      </c>
      <c r="BL159" s="18" t="s">
        <v>131</v>
      </c>
      <c r="BM159" s="198" t="s">
        <v>252</v>
      </c>
    </row>
    <row r="160" spans="1:65" s="13" customFormat="1" ht="11.25">
      <c r="B160" s="200"/>
      <c r="C160" s="201"/>
      <c r="D160" s="202" t="s">
        <v>231</v>
      </c>
      <c r="E160" s="203" t="s">
        <v>1</v>
      </c>
      <c r="F160" s="204" t="s">
        <v>253</v>
      </c>
      <c r="G160" s="201"/>
      <c r="H160" s="203" t="s">
        <v>1</v>
      </c>
      <c r="I160" s="205"/>
      <c r="J160" s="201"/>
      <c r="K160" s="201"/>
      <c r="L160" s="206"/>
      <c r="M160" s="207"/>
      <c r="N160" s="208"/>
      <c r="O160" s="208"/>
      <c r="P160" s="208"/>
      <c r="Q160" s="208"/>
      <c r="R160" s="208"/>
      <c r="S160" s="208"/>
      <c r="T160" s="209"/>
      <c r="AT160" s="210" t="s">
        <v>231</v>
      </c>
      <c r="AU160" s="210" t="s">
        <v>144</v>
      </c>
      <c r="AV160" s="13" t="s">
        <v>21</v>
      </c>
      <c r="AW160" s="13" t="s">
        <v>41</v>
      </c>
      <c r="AX160" s="13" t="s">
        <v>84</v>
      </c>
      <c r="AY160" s="210" t="s">
        <v>132</v>
      </c>
    </row>
    <row r="161" spans="1:65" s="14" customFormat="1" ht="11.25">
      <c r="B161" s="211"/>
      <c r="C161" s="212"/>
      <c r="D161" s="202" t="s">
        <v>231</v>
      </c>
      <c r="E161" s="213" t="s">
        <v>1</v>
      </c>
      <c r="F161" s="214" t="s">
        <v>238</v>
      </c>
      <c r="G161" s="212"/>
      <c r="H161" s="215">
        <v>151.36000000000001</v>
      </c>
      <c r="I161" s="216"/>
      <c r="J161" s="212"/>
      <c r="K161" s="212"/>
      <c r="L161" s="217"/>
      <c r="M161" s="218"/>
      <c r="N161" s="219"/>
      <c r="O161" s="219"/>
      <c r="P161" s="219"/>
      <c r="Q161" s="219"/>
      <c r="R161" s="219"/>
      <c r="S161" s="219"/>
      <c r="T161" s="220"/>
      <c r="AT161" s="221" t="s">
        <v>231</v>
      </c>
      <c r="AU161" s="221" t="s">
        <v>144</v>
      </c>
      <c r="AV161" s="14" t="s">
        <v>93</v>
      </c>
      <c r="AW161" s="14" t="s">
        <v>41</v>
      </c>
      <c r="AX161" s="14" t="s">
        <v>21</v>
      </c>
      <c r="AY161" s="221" t="s">
        <v>132</v>
      </c>
    </row>
    <row r="162" spans="1:65" s="2" customFormat="1" ht="24">
      <c r="A162" s="35"/>
      <c r="B162" s="36"/>
      <c r="C162" s="187" t="s">
        <v>254</v>
      </c>
      <c r="D162" s="187" t="s">
        <v>135</v>
      </c>
      <c r="E162" s="188" t="s">
        <v>255</v>
      </c>
      <c r="F162" s="189" t="s">
        <v>256</v>
      </c>
      <c r="G162" s="190" t="s">
        <v>229</v>
      </c>
      <c r="H162" s="191">
        <v>151.36000000000001</v>
      </c>
      <c r="I162" s="192"/>
      <c r="J162" s="193">
        <f>ROUND(I162*H162,2)</f>
        <v>0</v>
      </c>
      <c r="K162" s="189" t="s">
        <v>221</v>
      </c>
      <c r="L162" s="40"/>
      <c r="M162" s="194" t="s">
        <v>1</v>
      </c>
      <c r="N162" s="195" t="s">
        <v>49</v>
      </c>
      <c r="O162" s="72"/>
      <c r="P162" s="196">
        <f>O162*H162</f>
        <v>0</v>
      </c>
      <c r="Q162" s="196">
        <v>0</v>
      </c>
      <c r="R162" s="196">
        <f>Q162*H162</f>
        <v>0</v>
      </c>
      <c r="S162" s="196">
        <v>0</v>
      </c>
      <c r="T162" s="197">
        <f>S162*H162</f>
        <v>0</v>
      </c>
      <c r="U162" s="35"/>
      <c r="V162" s="35"/>
      <c r="W162" s="35"/>
      <c r="X162" s="35"/>
      <c r="Y162" s="35"/>
      <c r="Z162" s="35"/>
      <c r="AA162" s="35"/>
      <c r="AB162" s="35"/>
      <c r="AC162" s="35"/>
      <c r="AD162" s="35"/>
      <c r="AE162" s="35"/>
      <c r="AR162" s="198" t="s">
        <v>131</v>
      </c>
      <c r="AT162" s="198" t="s">
        <v>135</v>
      </c>
      <c r="AU162" s="198" t="s">
        <v>144</v>
      </c>
      <c r="AY162" s="18" t="s">
        <v>132</v>
      </c>
      <c r="BE162" s="199">
        <f>IF(N162="základní",J162,0)</f>
        <v>0</v>
      </c>
      <c r="BF162" s="199">
        <f>IF(N162="snížená",J162,0)</f>
        <v>0</v>
      </c>
      <c r="BG162" s="199">
        <f>IF(N162="zákl. přenesená",J162,0)</f>
        <v>0</v>
      </c>
      <c r="BH162" s="199">
        <f>IF(N162="sníž. přenesená",J162,0)</f>
        <v>0</v>
      </c>
      <c r="BI162" s="199">
        <f>IF(N162="nulová",J162,0)</f>
        <v>0</v>
      </c>
      <c r="BJ162" s="18" t="s">
        <v>21</v>
      </c>
      <c r="BK162" s="199">
        <f>ROUND(I162*H162,2)</f>
        <v>0</v>
      </c>
      <c r="BL162" s="18" t="s">
        <v>131</v>
      </c>
      <c r="BM162" s="198" t="s">
        <v>257</v>
      </c>
    </row>
    <row r="163" spans="1:65" s="14" customFormat="1" ht="22.5">
      <c r="B163" s="211"/>
      <c r="C163" s="212"/>
      <c r="D163" s="202" t="s">
        <v>231</v>
      </c>
      <c r="E163" s="213" t="s">
        <v>1</v>
      </c>
      <c r="F163" s="214" t="s">
        <v>258</v>
      </c>
      <c r="G163" s="212"/>
      <c r="H163" s="215">
        <v>151.36000000000001</v>
      </c>
      <c r="I163" s="216"/>
      <c r="J163" s="212"/>
      <c r="K163" s="212"/>
      <c r="L163" s="217"/>
      <c r="M163" s="218"/>
      <c r="N163" s="219"/>
      <c r="O163" s="219"/>
      <c r="P163" s="219"/>
      <c r="Q163" s="219"/>
      <c r="R163" s="219"/>
      <c r="S163" s="219"/>
      <c r="T163" s="220"/>
      <c r="AT163" s="221" t="s">
        <v>231</v>
      </c>
      <c r="AU163" s="221" t="s">
        <v>144</v>
      </c>
      <c r="AV163" s="14" t="s">
        <v>93</v>
      </c>
      <c r="AW163" s="14" t="s">
        <v>41</v>
      </c>
      <c r="AX163" s="14" t="s">
        <v>21</v>
      </c>
      <c r="AY163" s="221" t="s">
        <v>132</v>
      </c>
    </row>
    <row r="164" spans="1:65" s="2" customFormat="1" ht="24">
      <c r="A164" s="35"/>
      <c r="B164" s="36"/>
      <c r="C164" s="187" t="s">
        <v>259</v>
      </c>
      <c r="D164" s="187" t="s">
        <v>135</v>
      </c>
      <c r="E164" s="188" t="s">
        <v>260</v>
      </c>
      <c r="F164" s="189" t="s">
        <v>261</v>
      </c>
      <c r="G164" s="190" t="s">
        <v>220</v>
      </c>
      <c r="H164" s="191">
        <v>301</v>
      </c>
      <c r="I164" s="192"/>
      <c r="J164" s="193">
        <f>ROUND(I164*H164,2)</f>
        <v>0</v>
      </c>
      <c r="K164" s="189" t="s">
        <v>221</v>
      </c>
      <c r="L164" s="40"/>
      <c r="M164" s="194" t="s">
        <v>1</v>
      </c>
      <c r="N164" s="195" t="s">
        <v>49</v>
      </c>
      <c r="O164" s="72"/>
      <c r="P164" s="196">
        <f>O164*H164</f>
        <v>0</v>
      </c>
      <c r="Q164" s="196">
        <v>0</v>
      </c>
      <c r="R164" s="196">
        <f>Q164*H164</f>
        <v>0</v>
      </c>
      <c r="S164" s="196">
        <v>0</v>
      </c>
      <c r="T164" s="197">
        <f>S164*H164</f>
        <v>0</v>
      </c>
      <c r="U164" s="35"/>
      <c r="V164" s="35"/>
      <c r="W164" s="35"/>
      <c r="X164" s="35"/>
      <c r="Y164" s="35"/>
      <c r="Z164" s="35"/>
      <c r="AA164" s="35"/>
      <c r="AB164" s="35"/>
      <c r="AC164" s="35"/>
      <c r="AD164" s="35"/>
      <c r="AE164" s="35"/>
      <c r="AR164" s="198" t="s">
        <v>131</v>
      </c>
      <c r="AT164" s="198" t="s">
        <v>135</v>
      </c>
      <c r="AU164" s="198" t="s">
        <v>144</v>
      </c>
      <c r="AY164" s="18" t="s">
        <v>132</v>
      </c>
      <c r="BE164" s="199">
        <f>IF(N164="základní",J164,0)</f>
        <v>0</v>
      </c>
      <c r="BF164" s="199">
        <f>IF(N164="snížená",J164,0)</f>
        <v>0</v>
      </c>
      <c r="BG164" s="199">
        <f>IF(N164="zákl. přenesená",J164,0)</f>
        <v>0</v>
      </c>
      <c r="BH164" s="199">
        <f>IF(N164="sníž. přenesená",J164,0)</f>
        <v>0</v>
      </c>
      <c r="BI164" s="199">
        <f>IF(N164="nulová",J164,0)</f>
        <v>0</v>
      </c>
      <c r="BJ164" s="18" t="s">
        <v>21</v>
      </c>
      <c r="BK164" s="199">
        <f>ROUND(I164*H164,2)</f>
        <v>0</v>
      </c>
      <c r="BL164" s="18" t="s">
        <v>131</v>
      </c>
      <c r="BM164" s="198" t="s">
        <v>262</v>
      </c>
    </row>
    <row r="165" spans="1:65" s="14" customFormat="1" ht="11.25">
      <c r="B165" s="211"/>
      <c r="C165" s="212"/>
      <c r="D165" s="202" t="s">
        <v>231</v>
      </c>
      <c r="E165" s="213" t="s">
        <v>1</v>
      </c>
      <c r="F165" s="214" t="s">
        <v>263</v>
      </c>
      <c r="G165" s="212"/>
      <c r="H165" s="215">
        <v>301</v>
      </c>
      <c r="I165" s="216"/>
      <c r="J165" s="212"/>
      <c r="K165" s="212"/>
      <c r="L165" s="217"/>
      <c r="M165" s="218"/>
      <c r="N165" s="219"/>
      <c r="O165" s="219"/>
      <c r="P165" s="219"/>
      <c r="Q165" s="219"/>
      <c r="R165" s="219"/>
      <c r="S165" s="219"/>
      <c r="T165" s="220"/>
      <c r="AT165" s="221" t="s">
        <v>231</v>
      </c>
      <c r="AU165" s="221" t="s">
        <v>144</v>
      </c>
      <c r="AV165" s="14" t="s">
        <v>93</v>
      </c>
      <c r="AW165" s="14" t="s">
        <v>41</v>
      </c>
      <c r="AX165" s="14" t="s">
        <v>21</v>
      </c>
      <c r="AY165" s="221" t="s">
        <v>132</v>
      </c>
    </row>
    <row r="166" spans="1:65" s="2" customFormat="1" ht="24">
      <c r="A166" s="35"/>
      <c r="B166" s="36"/>
      <c r="C166" s="187" t="s">
        <v>264</v>
      </c>
      <c r="D166" s="187" t="s">
        <v>135</v>
      </c>
      <c r="E166" s="188" t="s">
        <v>265</v>
      </c>
      <c r="F166" s="189" t="s">
        <v>266</v>
      </c>
      <c r="G166" s="190" t="s">
        <v>220</v>
      </c>
      <c r="H166" s="191">
        <v>301</v>
      </c>
      <c r="I166" s="192"/>
      <c r="J166" s="193">
        <f>ROUND(I166*H166,2)</f>
        <v>0</v>
      </c>
      <c r="K166" s="189" t="s">
        <v>221</v>
      </c>
      <c r="L166" s="40"/>
      <c r="M166" s="194" t="s">
        <v>1</v>
      </c>
      <c r="N166" s="195" t="s">
        <v>49</v>
      </c>
      <c r="O166" s="72"/>
      <c r="P166" s="196">
        <f>O166*H166</f>
        <v>0</v>
      </c>
      <c r="Q166" s="196">
        <v>0</v>
      </c>
      <c r="R166" s="196">
        <f>Q166*H166</f>
        <v>0</v>
      </c>
      <c r="S166" s="196">
        <v>0</v>
      </c>
      <c r="T166" s="197">
        <f>S166*H166</f>
        <v>0</v>
      </c>
      <c r="U166" s="35"/>
      <c r="V166" s="35"/>
      <c r="W166" s="35"/>
      <c r="X166" s="35"/>
      <c r="Y166" s="35"/>
      <c r="Z166" s="35"/>
      <c r="AA166" s="35"/>
      <c r="AB166" s="35"/>
      <c r="AC166" s="35"/>
      <c r="AD166" s="35"/>
      <c r="AE166" s="35"/>
      <c r="AR166" s="198" t="s">
        <v>131</v>
      </c>
      <c r="AT166" s="198" t="s">
        <v>135</v>
      </c>
      <c r="AU166" s="198" t="s">
        <v>144</v>
      </c>
      <c r="AY166" s="18" t="s">
        <v>132</v>
      </c>
      <c r="BE166" s="199">
        <f>IF(N166="základní",J166,0)</f>
        <v>0</v>
      </c>
      <c r="BF166" s="199">
        <f>IF(N166="snížená",J166,0)</f>
        <v>0</v>
      </c>
      <c r="BG166" s="199">
        <f>IF(N166="zákl. přenesená",J166,0)</f>
        <v>0</v>
      </c>
      <c r="BH166" s="199">
        <f>IF(N166="sníž. přenesená",J166,0)</f>
        <v>0</v>
      </c>
      <c r="BI166" s="199">
        <f>IF(N166="nulová",J166,0)</f>
        <v>0</v>
      </c>
      <c r="BJ166" s="18" t="s">
        <v>21</v>
      </c>
      <c r="BK166" s="199">
        <f>ROUND(I166*H166,2)</f>
        <v>0</v>
      </c>
      <c r="BL166" s="18" t="s">
        <v>131</v>
      </c>
      <c r="BM166" s="198" t="s">
        <v>267</v>
      </c>
    </row>
    <row r="167" spans="1:65" s="14" customFormat="1" ht="11.25">
      <c r="B167" s="211"/>
      <c r="C167" s="212"/>
      <c r="D167" s="202" t="s">
        <v>231</v>
      </c>
      <c r="E167" s="213" t="s">
        <v>1</v>
      </c>
      <c r="F167" s="214" t="s">
        <v>268</v>
      </c>
      <c r="G167" s="212"/>
      <c r="H167" s="215">
        <v>301</v>
      </c>
      <c r="I167" s="216"/>
      <c r="J167" s="212"/>
      <c r="K167" s="212"/>
      <c r="L167" s="217"/>
      <c r="M167" s="218"/>
      <c r="N167" s="219"/>
      <c r="O167" s="219"/>
      <c r="P167" s="219"/>
      <c r="Q167" s="219"/>
      <c r="R167" s="219"/>
      <c r="S167" s="219"/>
      <c r="T167" s="220"/>
      <c r="AT167" s="221" t="s">
        <v>231</v>
      </c>
      <c r="AU167" s="221" t="s">
        <v>144</v>
      </c>
      <c r="AV167" s="14" t="s">
        <v>93</v>
      </c>
      <c r="AW167" s="14" t="s">
        <v>41</v>
      </c>
      <c r="AX167" s="14" t="s">
        <v>21</v>
      </c>
      <c r="AY167" s="221" t="s">
        <v>132</v>
      </c>
    </row>
    <row r="168" spans="1:65" s="2" customFormat="1" ht="16.5" customHeight="1">
      <c r="A168" s="35"/>
      <c r="B168" s="36"/>
      <c r="C168" s="222" t="s">
        <v>269</v>
      </c>
      <c r="D168" s="222" t="s">
        <v>270</v>
      </c>
      <c r="E168" s="223" t="s">
        <v>271</v>
      </c>
      <c r="F168" s="224" t="s">
        <v>272</v>
      </c>
      <c r="G168" s="225" t="s">
        <v>273</v>
      </c>
      <c r="H168" s="226">
        <v>15.05</v>
      </c>
      <c r="I168" s="227"/>
      <c r="J168" s="228">
        <f>ROUND(I168*H168,2)</f>
        <v>0</v>
      </c>
      <c r="K168" s="224" t="s">
        <v>221</v>
      </c>
      <c r="L168" s="229"/>
      <c r="M168" s="230" t="s">
        <v>1</v>
      </c>
      <c r="N168" s="231" t="s">
        <v>49</v>
      </c>
      <c r="O168" s="72"/>
      <c r="P168" s="196">
        <f>O168*H168</f>
        <v>0</v>
      </c>
      <c r="Q168" s="196">
        <v>1E-3</v>
      </c>
      <c r="R168" s="196">
        <f>Q168*H168</f>
        <v>1.5050000000000001E-2</v>
      </c>
      <c r="S168" s="196">
        <v>0</v>
      </c>
      <c r="T168" s="197">
        <f>S168*H168</f>
        <v>0</v>
      </c>
      <c r="U168" s="35"/>
      <c r="V168" s="35"/>
      <c r="W168" s="35"/>
      <c r="X168" s="35"/>
      <c r="Y168" s="35"/>
      <c r="Z168" s="35"/>
      <c r="AA168" s="35"/>
      <c r="AB168" s="35"/>
      <c r="AC168" s="35"/>
      <c r="AD168" s="35"/>
      <c r="AE168" s="35"/>
      <c r="AR168" s="198" t="s">
        <v>163</v>
      </c>
      <c r="AT168" s="198" t="s">
        <v>270</v>
      </c>
      <c r="AU168" s="198" t="s">
        <v>144</v>
      </c>
      <c r="AY168" s="18" t="s">
        <v>132</v>
      </c>
      <c r="BE168" s="199">
        <f>IF(N168="základní",J168,0)</f>
        <v>0</v>
      </c>
      <c r="BF168" s="199">
        <f>IF(N168="snížená",J168,0)</f>
        <v>0</v>
      </c>
      <c r="BG168" s="199">
        <f>IF(N168="zákl. přenesená",J168,0)</f>
        <v>0</v>
      </c>
      <c r="BH168" s="199">
        <f>IF(N168="sníž. přenesená",J168,0)</f>
        <v>0</v>
      </c>
      <c r="BI168" s="199">
        <f>IF(N168="nulová",J168,0)</f>
        <v>0</v>
      </c>
      <c r="BJ168" s="18" t="s">
        <v>21</v>
      </c>
      <c r="BK168" s="199">
        <f>ROUND(I168*H168,2)</f>
        <v>0</v>
      </c>
      <c r="BL168" s="18" t="s">
        <v>131</v>
      </c>
      <c r="BM168" s="198" t="s">
        <v>274</v>
      </c>
    </row>
    <row r="169" spans="1:65" s="13" customFormat="1" ht="11.25">
      <c r="B169" s="200"/>
      <c r="C169" s="201"/>
      <c r="D169" s="202" t="s">
        <v>231</v>
      </c>
      <c r="E169" s="203" t="s">
        <v>1</v>
      </c>
      <c r="F169" s="204" t="s">
        <v>275</v>
      </c>
      <c r="G169" s="201"/>
      <c r="H169" s="203" t="s">
        <v>1</v>
      </c>
      <c r="I169" s="205"/>
      <c r="J169" s="201"/>
      <c r="K169" s="201"/>
      <c r="L169" s="206"/>
      <c r="M169" s="207"/>
      <c r="N169" s="208"/>
      <c r="O169" s="208"/>
      <c r="P169" s="208"/>
      <c r="Q169" s="208"/>
      <c r="R169" s="208"/>
      <c r="S169" s="208"/>
      <c r="T169" s="209"/>
      <c r="AT169" s="210" t="s">
        <v>231</v>
      </c>
      <c r="AU169" s="210" t="s">
        <v>144</v>
      </c>
      <c r="AV169" s="13" t="s">
        <v>21</v>
      </c>
      <c r="AW169" s="13" t="s">
        <v>41</v>
      </c>
      <c r="AX169" s="13" t="s">
        <v>84</v>
      </c>
      <c r="AY169" s="210" t="s">
        <v>132</v>
      </c>
    </row>
    <row r="170" spans="1:65" s="14" customFormat="1" ht="11.25">
      <c r="B170" s="211"/>
      <c r="C170" s="212"/>
      <c r="D170" s="202" t="s">
        <v>231</v>
      </c>
      <c r="E170" s="213" t="s">
        <v>1</v>
      </c>
      <c r="F170" s="214" t="s">
        <v>276</v>
      </c>
      <c r="G170" s="212"/>
      <c r="H170" s="215">
        <v>15.05</v>
      </c>
      <c r="I170" s="216"/>
      <c r="J170" s="212"/>
      <c r="K170" s="212"/>
      <c r="L170" s="217"/>
      <c r="M170" s="232"/>
      <c r="N170" s="233"/>
      <c r="O170" s="233"/>
      <c r="P170" s="233"/>
      <c r="Q170" s="233"/>
      <c r="R170" s="233"/>
      <c r="S170" s="233"/>
      <c r="T170" s="234"/>
      <c r="AT170" s="221" t="s">
        <v>231</v>
      </c>
      <c r="AU170" s="221" t="s">
        <v>144</v>
      </c>
      <c r="AV170" s="14" t="s">
        <v>93</v>
      </c>
      <c r="AW170" s="14" t="s">
        <v>41</v>
      </c>
      <c r="AX170" s="14" t="s">
        <v>21</v>
      </c>
      <c r="AY170" s="221" t="s">
        <v>132</v>
      </c>
    </row>
    <row r="171" spans="1:65" s="2" customFormat="1" ht="6.95" customHeight="1">
      <c r="A171" s="35"/>
      <c r="B171" s="55"/>
      <c r="C171" s="56"/>
      <c r="D171" s="56"/>
      <c r="E171" s="56"/>
      <c r="F171" s="56"/>
      <c r="G171" s="56"/>
      <c r="H171" s="56"/>
      <c r="I171" s="56"/>
      <c r="J171" s="56"/>
      <c r="K171" s="56"/>
      <c r="L171" s="40"/>
      <c r="M171" s="35"/>
      <c r="O171" s="35"/>
      <c r="P171" s="35"/>
      <c r="Q171" s="35"/>
      <c r="R171" s="35"/>
      <c r="S171" s="35"/>
      <c r="T171" s="35"/>
      <c r="U171" s="35"/>
      <c r="V171" s="35"/>
      <c r="W171" s="35"/>
      <c r="X171" s="35"/>
      <c r="Y171" s="35"/>
      <c r="Z171" s="35"/>
      <c r="AA171" s="35"/>
      <c r="AB171" s="35"/>
      <c r="AC171" s="35"/>
      <c r="AD171" s="35"/>
      <c r="AE171" s="35"/>
    </row>
  </sheetData>
  <sheetProtection algorithmName="SHA-512" hashValue="4L0kU/OFJmBm5lOURcqNSj1f1mspTlyDwZ9xxEb3o3U2Z4eXGO7b6yBWp89Fv3M596+7q8W/TKn5Q4zdNeax7g==" saltValue="7dqfFpWgDsMbDcDKFvtQLGV43EYqntVucUm4ariGahfa0YDaBwhlXSN1KCdO9dz6kIOkjYK88o77vk+ZoSkMeQ==" spinCount="100000" sheet="1" objects="1" scenarios="1" formatColumns="0" formatRows="0" autoFilter="0"/>
  <autoFilter ref="C121:K170" xr:uid="{00000000-0009-0000-0000-000001000000}"/>
  <mergeCells count="9">
    <mergeCell ref="E87:H87"/>
    <mergeCell ref="E112:H112"/>
    <mergeCell ref="E114:H114"/>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524"/>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6"/>
      <c r="M2" s="306"/>
      <c r="N2" s="306"/>
      <c r="O2" s="306"/>
      <c r="P2" s="306"/>
      <c r="Q2" s="306"/>
      <c r="R2" s="306"/>
      <c r="S2" s="306"/>
      <c r="T2" s="306"/>
      <c r="U2" s="306"/>
      <c r="V2" s="306"/>
      <c r="AT2" s="18" t="s">
        <v>96</v>
      </c>
    </row>
    <row r="3" spans="1:46" s="1" customFormat="1" ht="6.95" customHeight="1">
      <c r="B3" s="109"/>
      <c r="C3" s="110"/>
      <c r="D3" s="110"/>
      <c r="E3" s="110"/>
      <c r="F3" s="110"/>
      <c r="G3" s="110"/>
      <c r="H3" s="110"/>
      <c r="I3" s="110"/>
      <c r="J3" s="110"/>
      <c r="K3" s="110"/>
      <c r="L3" s="21"/>
      <c r="AT3" s="18" t="s">
        <v>93</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7" t="str">
        <f>'Rekapitulace stavby'!K6</f>
        <v>III/2761 Malá Bělá rekonstrukce mostu ev. č. 2761-1</v>
      </c>
      <c r="F7" s="308"/>
      <c r="G7" s="308"/>
      <c r="H7" s="308"/>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9" t="s">
        <v>277</v>
      </c>
      <c r="F9" s="310"/>
      <c r="G9" s="310"/>
      <c r="H9" s="310"/>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19</v>
      </c>
      <c r="E11" s="35"/>
      <c r="F11" s="114" t="s">
        <v>97</v>
      </c>
      <c r="G11" s="35"/>
      <c r="H11" s="35"/>
      <c r="I11" s="113" t="s">
        <v>20</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9. 2. 2021</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28</v>
      </c>
      <c r="E14" s="35"/>
      <c r="F14" s="35"/>
      <c r="G14" s="35"/>
      <c r="H14" s="35"/>
      <c r="I14" s="113" t="s">
        <v>29</v>
      </c>
      <c r="J14" s="114"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31</v>
      </c>
      <c r="F15" s="35"/>
      <c r="G15" s="35"/>
      <c r="H15" s="35"/>
      <c r="I15" s="113" t="s">
        <v>32</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33</v>
      </c>
      <c r="E17" s="35"/>
      <c r="F17" s="35"/>
      <c r="G17" s="35"/>
      <c r="H17" s="35"/>
      <c r="I17" s="113"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1" t="str">
        <f>'Rekapitulace stavby'!E14</f>
        <v>Vyplň údaj</v>
      </c>
      <c r="F18" s="312"/>
      <c r="G18" s="312"/>
      <c r="H18" s="312"/>
      <c r="I18" s="113"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35</v>
      </c>
      <c r="E20" s="35"/>
      <c r="F20" s="35"/>
      <c r="G20" s="35"/>
      <c r="H20" s="35"/>
      <c r="I20" s="113" t="s">
        <v>29</v>
      </c>
      <c r="J20" s="114" t="s">
        <v>36</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37</v>
      </c>
      <c r="F21" s="35"/>
      <c r="G21" s="35"/>
      <c r="H21" s="35"/>
      <c r="I21" s="113" t="s">
        <v>32</v>
      </c>
      <c r="J21" s="114" t="s">
        <v>38</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29</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40</v>
      </c>
      <c r="F24" s="35"/>
      <c r="G24" s="35"/>
      <c r="H24" s="35"/>
      <c r="I24" s="113" t="s">
        <v>32</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3" t="s">
        <v>1</v>
      </c>
      <c r="F27" s="313"/>
      <c r="G27" s="313"/>
      <c r="H27" s="313"/>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44</v>
      </c>
      <c r="E30" s="35"/>
      <c r="F30" s="35"/>
      <c r="G30" s="35"/>
      <c r="H30" s="35"/>
      <c r="I30" s="35"/>
      <c r="J30" s="121">
        <f>ROUND(J147,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46</v>
      </c>
      <c r="G32" s="35"/>
      <c r="H32" s="35"/>
      <c r="I32" s="122" t="s">
        <v>45</v>
      </c>
      <c r="J32" s="122"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48</v>
      </c>
      <c r="E33" s="113" t="s">
        <v>49</v>
      </c>
      <c r="F33" s="124">
        <f>ROUND((SUM(BE147:BE523)),  2)</f>
        <v>0</v>
      </c>
      <c r="G33" s="35"/>
      <c r="H33" s="35"/>
      <c r="I33" s="125">
        <v>0.21</v>
      </c>
      <c r="J33" s="124">
        <f>ROUND(((SUM(BE147:BE523))*I33),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50</v>
      </c>
      <c r="F34" s="124">
        <f>ROUND((SUM(BF147:BF523)),  2)</f>
        <v>0</v>
      </c>
      <c r="G34" s="35"/>
      <c r="H34" s="35"/>
      <c r="I34" s="125">
        <v>0.15</v>
      </c>
      <c r="J34" s="124">
        <f>ROUND(((SUM(BF147:BF523))*I34),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51</v>
      </c>
      <c r="F35" s="124">
        <f>ROUND((SUM(BG147:BG523)),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52</v>
      </c>
      <c r="F36" s="124">
        <f>ROUND((SUM(BH147:BH523)),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53</v>
      </c>
      <c r="F37" s="124">
        <f>ROUND((SUM(BI147:BI523)),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54</v>
      </c>
      <c r="E39" s="128"/>
      <c r="F39" s="128"/>
      <c r="G39" s="129" t="s">
        <v>55</v>
      </c>
      <c r="H39" s="130" t="s">
        <v>56</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57</v>
      </c>
      <c r="E50" s="134"/>
      <c r="F50" s="134"/>
      <c r="G50" s="133" t="s">
        <v>58</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59</v>
      </c>
      <c r="E61" s="136"/>
      <c r="F61" s="137" t="s">
        <v>60</v>
      </c>
      <c r="G61" s="135" t="s">
        <v>59</v>
      </c>
      <c r="H61" s="136"/>
      <c r="I61" s="136"/>
      <c r="J61" s="138" t="s">
        <v>60</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61</v>
      </c>
      <c r="E65" s="139"/>
      <c r="F65" s="139"/>
      <c r="G65" s="133" t="s">
        <v>62</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59</v>
      </c>
      <c r="E76" s="136"/>
      <c r="F76" s="137" t="s">
        <v>60</v>
      </c>
      <c r="G76" s="135" t="s">
        <v>59</v>
      </c>
      <c r="H76" s="136"/>
      <c r="I76" s="136"/>
      <c r="J76" s="138" t="s">
        <v>60</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4" t="str">
        <f>E7</f>
        <v>III/2761 Malá Bělá rekonstrukce mostu ev. č. 2761-1</v>
      </c>
      <c r="F85" s="315"/>
      <c r="G85" s="315"/>
      <c r="H85" s="315"/>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6" t="str">
        <f>E9</f>
        <v>SO.101 - SO.101 - Komunikace</v>
      </c>
      <c r="F87" s="316"/>
      <c r="G87" s="316"/>
      <c r="H87" s="316"/>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30" t="s">
        <v>24</v>
      </c>
      <c r="J89" s="67" t="str">
        <f>IF(J12="","",J12)</f>
        <v>9. 2. 2021</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30" t="s">
        <v>35</v>
      </c>
      <c r="J91" s="33" t="str">
        <f>E21</f>
        <v>CR Project s.r.o.</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30" t="s">
        <v>39</v>
      </c>
      <c r="J92" s="33" t="str">
        <f>E24</f>
        <v>Josef Nentwich</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108</v>
      </c>
      <c r="D94" s="145"/>
      <c r="E94" s="145"/>
      <c r="F94" s="145"/>
      <c r="G94" s="145"/>
      <c r="H94" s="145"/>
      <c r="I94" s="145"/>
      <c r="J94" s="146" t="s">
        <v>109</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110</v>
      </c>
      <c r="D96" s="37"/>
      <c r="E96" s="37"/>
      <c r="F96" s="37"/>
      <c r="G96" s="37"/>
      <c r="H96" s="37"/>
      <c r="I96" s="37"/>
      <c r="J96" s="85">
        <f>J147</f>
        <v>0</v>
      </c>
      <c r="K96" s="37"/>
      <c r="L96" s="52"/>
      <c r="S96" s="35"/>
      <c r="T96" s="35"/>
      <c r="U96" s="35"/>
      <c r="V96" s="35"/>
      <c r="W96" s="35"/>
      <c r="X96" s="35"/>
      <c r="Y96" s="35"/>
      <c r="Z96" s="35"/>
      <c r="AA96" s="35"/>
      <c r="AB96" s="35"/>
      <c r="AC96" s="35"/>
      <c r="AD96" s="35"/>
      <c r="AE96" s="35"/>
      <c r="AU96" s="18" t="s">
        <v>111</v>
      </c>
    </row>
    <row r="97" spans="2:12" s="9" customFormat="1" ht="24.95" customHeight="1">
      <c r="B97" s="148"/>
      <c r="C97" s="149"/>
      <c r="D97" s="150" t="s">
        <v>278</v>
      </c>
      <c r="E97" s="151"/>
      <c r="F97" s="151"/>
      <c r="G97" s="151"/>
      <c r="H97" s="151"/>
      <c r="I97" s="151"/>
      <c r="J97" s="152">
        <f>J148</f>
        <v>0</v>
      </c>
      <c r="K97" s="149"/>
      <c r="L97" s="153"/>
    </row>
    <row r="98" spans="2:12" s="10" customFormat="1" ht="19.899999999999999" customHeight="1">
      <c r="B98" s="154"/>
      <c r="C98" s="155"/>
      <c r="D98" s="156" t="s">
        <v>279</v>
      </c>
      <c r="E98" s="157"/>
      <c r="F98" s="157"/>
      <c r="G98" s="157"/>
      <c r="H98" s="157"/>
      <c r="I98" s="157"/>
      <c r="J98" s="158">
        <f>J149</f>
        <v>0</v>
      </c>
      <c r="K98" s="155"/>
      <c r="L98" s="159"/>
    </row>
    <row r="99" spans="2:12" s="10" customFormat="1" ht="14.85" customHeight="1">
      <c r="B99" s="154"/>
      <c r="C99" s="155"/>
      <c r="D99" s="156" t="s">
        <v>280</v>
      </c>
      <c r="E99" s="157"/>
      <c r="F99" s="157"/>
      <c r="G99" s="157"/>
      <c r="H99" s="157"/>
      <c r="I99" s="157"/>
      <c r="J99" s="158">
        <f>J150</f>
        <v>0</v>
      </c>
      <c r="K99" s="155"/>
      <c r="L99" s="159"/>
    </row>
    <row r="100" spans="2:12" s="10" customFormat="1" ht="14.85" customHeight="1">
      <c r="B100" s="154"/>
      <c r="C100" s="155"/>
      <c r="D100" s="156" t="s">
        <v>281</v>
      </c>
      <c r="E100" s="157"/>
      <c r="F100" s="157"/>
      <c r="G100" s="157"/>
      <c r="H100" s="157"/>
      <c r="I100" s="157"/>
      <c r="J100" s="158">
        <f>J173</f>
        <v>0</v>
      </c>
      <c r="K100" s="155"/>
      <c r="L100" s="159"/>
    </row>
    <row r="101" spans="2:12" s="10" customFormat="1" ht="14.85" customHeight="1">
      <c r="B101" s="154"/>
      <c r="C101" s="155"/>
      <c r="D101" s="156" t="s">
        <v>282</v>
      </c>
      <c r="E101" s="157"/>
      <c r="F101" s="157"/>
      <c r="G101" s="157"/>
      <c r="H101" s="157"/>
      <c r="I101" s="157"/>
      <c r="J101" s="158">
        <f>J189</f>
        <v>0</v>
      </c>
      <c r="K101" s="155"/>
      <c r="L101" s="159"/>
    </row>
    <row r="102" spans="2:12" s="10" customFormat="1" ht="14.85" customHeight="1">
      <c r="B102" s="154"/>
      <c r="C102" s="155"/>
      <c r="D102" s="156" t="s">
        <v>283</v>
      </c>
      <c r="E102" s="157"/>
      <c r="F102" s="157"/>
      <c r="G102" s="157"/>
      <c r="H102" s="157"/>
      <c r="I102" s="157"/>
      <c r="J102" s="158">
        <f>J196</f>
        <v>0</v>
      </c>
      <c r="K102" s="155"/>
      <c r="L102" s="159"/>
    </row>
    <row r="103" spans="2:12" s="10" customFormat="1" ht="14.85" customHeight="1">
      <c r="B103" s="154"/>
      <c r="C103" s="155"/>
      <c r="D103" s="156" t="s">
        <v>284</v>
      </c>
      <c r="E103" s="157"/>
      <c r="F103" s="157"/>
      <c r="G103" s="157"/>
      <c r="H103" s="157"/>
      <c r="I103" s="157"/>
      <c r="J103" s="158">
        <f>J218</f>
        <v>0</v>
      </c>
      <c r="K103" s="155"/>
      <c r="L103" s="159"/>
    </row>
    <row r="104" spans="2:12" s="10" customFormat="1" ht="19.899999999999999" customHeight="1">
      <c r="B104" s="154"/>
      <c r="C104" s="155"/>
      <c r="D104" s="156" t="s">
        <v>285</v>
      </c>
      <c r="E104" s="157"/>
      <c r="F104" s="157"/>
      <c r="G104" s="157"/>
      <c r="H104" s="157"/>
      <c r="I104" s="157"/>
      <c r="J104" s="158">
        <f>J224</f>
        <v>0</v>
      </c>
      <c r="K104" s="155"/>
      <c r="L104" s="159"/>
    </row>
    <row r="105" spans="2:12" s="10" customFormat="1" ht="14.85" customHeight="1">
      <c r="B105" s="154"/>
      <c r="C105" s="155"/>
      <c r="D105" s="156" t="s">
        <v>286</v>
      </c>
      <c r="E105" s="157"/>
      <c r="F105" s="157"/>
      <c r="G105" s="157"/>
      <c r="H105" s="157"/>
      <c r="I105" s="157"/>
      <c r="J105" s="158">
        <f>J225</f>
        <v>0</v>
      </c>
      <c r="K105" s="155"/>
      <c r="L105" s="159"/>
    </row>
    <row r="106" spans="2:12" s="10" customFormat="1" ht="19.899999999999999" customHeight="1">
      <c r="B106" s="154"/>
      <c r="C106" s="155"/>
      <c r="D106" s="156" t="s">
        <v>287</v>
      </c>
      <c r="E106" s="157"/>
      <c r="F106" s="157"/>
      <c r="G106" s="157"/>
      <c r="H106" s="157"/>
      <c r="I106" s="157"/>
      <c r="J106" s="158">
        <f>J237</f>
        <v>0</v>
      </c>
      <c r="K106" s="155"/>
      <c r="L106" s="159"/>
    </row>
    <row r="107" spans="2:12" s="10" customFormat="1" ht="14.85" customHeight="1">
      <c r="B107" s="154"/>
      <c r="C107" s="155"/>
      <c r="D107" s="156" t="s">
        <v>288</v>
      </c>
      <c r="E107" s="157"/>
      <c r="F107" s="157"/>
      <c r="G107" s="157"/>
      <c r="H107" s="157"/>
      <c r="I107" s="157"/>
      <c r="J107" s="158">
        <f>J238</f>
        <v>0</v>
      </c>
      <c r="K107" s="155"/>
      <c r="L107" s="159"/>
    </row>
    <row r="108" spans="2:12" s="10" customFormat="1" ht="14.85" customHeight="1">
      <c r="B108" s="154"/>
      <c r="C108" s="155"/>
      <c r="D108" s="156" t="s">
        <v>289</v>
      </c>
      <c r="E108" s="157"/>
      <c r="F108" s="157"/>
      <c r="G108" s="157"/>
      <c r="H108" s="157"/>
      <c r="I108" s="157"/>
      <c r="J108" s="158">
        <f>J263</f>
        <v>0</v>
      </c>
      <c r="K108" s="155"/>
      <c r="L108" s="159"/>
    </row>
    <row r="109" spans="2:12" s="10" customFormat="1" ht="19.899999999999999" customHeight="1">
      <c r="B109" s="154"/>
      <c r="C109" s="155"/>
      <c r="D109" s="156" t="s">
        <v>290</v>
      </c>
      <c r="E109" s="157"/>
      <c r="F109" s="157"/>
      <c r="G109" s="157"/>
      <c r="H109" s="157"/>
      <c r="I109" s="157"/>
      <c r="J109" s="158">
        <f>J280</f>
        <v>0</v>
      </c>
      <c r="K109" s="155"/>
      <c r="L109" s="159"/>
    </row>
    <row r="110" spans="2:12" s="10" customFormat="1" ht="14.85" customHeight="1">
      <c r="B110" s="154"/>
      <c r="C110" s="155"/>
      <c r="D110" s="156" t="s">
        <v>291</v>
      </c>
      <c r="E110" s="157"/>
      <c r="F110" s="157"/>
      <c r="G110" s="157"/>
      <c r="H110" s="157"/>
      <c r="I110" s="157"/>
      <c r="J110" s="158">
        <f>J281</f>
        <v>0</v>
      </c>
      <c r="K110" s="155"/>
      <c r="L110" s="159"/>
    </row>
    <row r="111" spans="2:12" s="10" customFormat="1" ht="14.85" customHeight="1">
      <c r="B111" s="154"/>
      <c r="C111" s="155"/>
      <c r="D111" s="156" t="s">
        <v>292</v>
      </c>
      <c r="E111" s="157"/>
      <c r="F111" s="157"/>
      <c r="G111" s="157"/>
      <c r="H111" s="157"/>
      <c r="I111" s="157"/>
      <c r="J111" s="158">
        <f>J304</f>
        <v>0</v>
      </c>
      <c r="K111" s="155"/>
      <c r="L111" s="159"/>
    </row>
    <row r="112" spans="2:12" s="10" customFormat="1" ht="14.85" customHeight="1">
      <c r="B112" s="154"/>
      <c r="C112" s="155"/>
      <c r="D112" s="156" t="s">
        <v>293</v>
      </c>
      <c r="E112" s="157"/>
      <c r="F112" s="157"/>
      <c r="G112" s="157"/>
      <c r="H112" s="157"/>
      <c r="I112" s="157"/>
      <c r="J112" s="158">
        <f>J315</f>
        <v>0</v>
      </c>
      <c r="K112" s="155"/>
      <c r="L112" s="159"/>
    </row>
    <row r="113" spans="1:31" s="10" customFormat="1" ht="14.85" customHeight="1">
      <c r="B113" s="154"/>
      <c r="C113" s="155"/>
      <c r="D113" s="156" t="s">
        <v>294</v>
      </c>
      <c r="E113" s="157"/>
      <c r="F113" s="157"/>
      <c r="G113" s="157"/>
      <c r="H113" s="157"/>
      <c r="I113" s="157"/>
      <c r="J113" s="158">
        <f>J330</f>
        <v>0</v>
      </c>
      <c r="K113" s="155"/>
      <c r="L113" s="159"/>
    </row>
    <row r="114" spans="1:31" s="10" customFormat="1" ht="19.899999999999999" customHeight="1">
      <c r="B114" s="154"/>
      <c r="C114" s="155"/>
      <c r="D114" s="156" t="s">
        <v>295</v>
      </c>
      <c r="E114" s="157"/>
      <c r="F114" s="157"/>
      <c r="G114" s="157"/>
      <c r="H114" s="157"/>
      <c r="I114" s="157"/>
      <c r="J114" s="158">
        <f>J345</f>
        <v>0</v>
      </c>
      <c r="K114" s="155"/>
      <c r="L114" s="159"/>
    </row>
    <row r="115" spans="1:31" s="10" customFormat="1" ht="14.85" customHeight="1">
      <c r="B115" s="154"/>
      <c r="C115" s="155"/>
      <c r="D115" s="156" t="s">
        <v>296</v>
      </c>
      <c r="E115" s="157"/>
      <c r="F115" s="157"/>
      <c r="G115" s="157"/>
      <c r="H115" s="157"/>
      <c r="I115" s="157"/>
      <c r="J115" s="158">
        <f>J346</f>
        <v>0</v>
      </c>
      <c r="K115" s="155"/>
      <c r="L115" s="159"/>
    </row>
    <row r="116" spans="1:31" s="10" customFormat="1" ht="19.899999999999999" customHeight="1">
      <c r="B116" s="154"/>
      <c r="C116" s="155"/>
      <c r="D116" s="156" t="s">
        <v>297</v>
      </c>
      <c r="E116" s="157"/>
      <c r="F116" s="157"/>
      <c r="G116" s="157"/>
      <c r="H116" s="157"/>
      <c r="I116" s="157"/>
      <c r="J116" s="158">
        <f>J357</f>
        <v>0</v>
      </c>
      <c r="K116" s="155"/>
      <c r="L116" s="159"/>
    </row>
    <row r="117" spans="1:31" s="10" customFormat="1" ht="14.85" customHeight="1">
      <c r="B117" s="154"/>
      <c r="C117" s="155"/>
      <c r="D117" s="156" t="s">
        <v>298</v>
      </c>
      <c r="E117" s="157"/>
      <c r="F117" s="157"/>
      <c r="G117" s="157"/>
      <c r="H117" s="157"/>
      <c r="I117" s="157"/>
      <c r="J117" s="158">
        <f>J358</f>
        <v>0</v>
      </c>
      <c r="K117" s="155"/>
      <c r="L117" s="159"/>
    </row>
    <row r="118" spans="1:31" s="10" customFormat="1" ht="14.85" customHeight="1">
      <c r="B118" s="154"/>
      <c r="C118" s="155"/>
      <c r="D118" s="156" t="s">
        <v>299</v>
      </c>
      <c r="E118" s="157"/>
      <c r="F118" s="157"/>
      <c r="G118" s="157"/>
      <c r="H118" s="157"/>
      <c r="I118" s="157"/>
      <c r="J118" s="158">
        <f>J361</f>
        <v>0</v>
      </c>
      <c r="K118" s="155"/>
      <c r="L118" s="159"/>
    </row>
    <row r="119" spans="1:31" s="10" customFormat="1" ht="14.85" customHeight="1">
      <c r="B119" s="154"/>
      <c r="C119" s="155"/>
      <c r="D119" s="156" t="s">
        <v>300</v>
      </c>
      <c r="E119" s="157"/>
      <c r="F119" s="157"/>
      <c r="G119" s="157"/>
      <c r="H119" s="157"/>
      <c r="I119" s="157"/>
      <c r="J119" s="158">
        <f>J384</f>
        <v>0</v>
      </c>
      <c r="K119" s="155"/>
      <c r="L119" s="159"/>
    </row>
    <row r="120" spans="1:31" s="10" customFormat="1" ht="19.899999999999999" customHeight="1">
      <c r="B120" s="154"/>
      <c r="C120" s="155"/>
      <c r="D120" s="156" t="s">
        <v>301</v>
      </c>
      <c r="E120" s="157"/>
      <c r="F120" s="157"/>
      <c r="G120" s="157"/>
      <c r="H120" s="157"/>
      <c r="I120" s="157"/>
      <c r="J120" s="158">
        <f>J393</f>
        <v>0</v>
      </c>
      <c r="K120" s="155"/>
      <c r="L120" s="159"/>
    </row>
    <row r="121" spans="1:31" s="10" customFormat="1" ht="14.85" customHeight="1">
      <c r="B121" s="154"/>
      <c r="C121" s="155"/>
      <c r="D121" s="156" t="s">
        <v>302</v>
      </c>
      <c r="E121" s="157"/>
      <c r="F121" s="157"/>
      <c r="G121" s="157"/>
      <c r="H121" s="157"/>
      <c r="I121" s="157"/>
      <c r="J121" s="158">
        <f>J394</f>
        <v>0</v>
      </c>
      <c r="K121" s="155"/>
      <c r="L121" s="159"/>
    </row>
    <row r="122" spans="1:31" s="10" customFormat="1" ht="14.85" customHeight="1">
      <c r="B122" s="154"/>
      <c r="C122" s="155"/>
      <c r="D122" s="156" t="s">
        <v>303</v>
      </c>
      <c r="E122" s="157"/>
      <c r="F122" s="157"/>
      <c r="G122" s="157"/>
      <c r="H122" s="157"/>
      <c r="I122" s="157"/>
      <c r="J122" s="158">
        <f>J410</f>
        <v>0</v>
      </c>
      <c r="K122" s="155"/>
      <c r="L122" s="159"/>
    </row>
    <row r="123" spans="1:31" s="10" customFormat="1" ht="14.85" customHeight="1">
      <c r="B123" s="154"/>
      <c r="C123" s="155"/>
      <c r="D123" s="156" t="s">
        <v>304</v>
      </c>
      <c r="E123" s="157"/>
      <c r="F123" s="157"/>
      <c r="G123" s="157"/>
      <c r="H123" s="157"/>
      <c r="I123" s="157"/>
      <c r="J123" s="158">
        <f>J445</f>
        <v>0</v>
      </c>
      <c r="K123" s="155"/>
      <c r="L123" s="159"/>
    </row>
    <row r="124" spans="1:31" s="10" customFormat="1" ht="14.85" customHeight="1">
      <c r="B124" s="154"/>
      <c r="C124" s="155"/>
      <c r="D124" s="156" t="s">
        <v>305</v>
      </c>
      <c r="E124" s="157"/>
      <c r="F124" s="157"/>
      <c r="G124" s="157"/>
      <c r="H124" s="157"/>
      <c r="I124" s="157"/>
      <c r="J124" s="158">
        <f>J473</f>
        <v>0</v>
      </c>
      <c r="K124" s="155"/>
      <c r="L124" s="159"/>
    </row>
    <row r="125" spans="1:31" s="10" customFormat="1" ht="14.85" customHeight="1">
      <c r="B125" s="154"/>
      <c r="C125" s="155"/>
      <c r="D125" s="156" t="s">
        <v>306</v>
      </c>
      <c r="E125" s="157"/>
      <c r="F125" s="157"/>
      <c r="G125" s="157"/>
      <c r="H125" s="157"/>
      <c r="I125" s="157"/>
      <c r="J125" s="158">
        <f>J486</f>
        <v>0</v>
      </c>
      <c r="K125" s="155"/>
      <c r="L125" s="159"/>
    </row>
    <row r="126" spans="1:31" s="10" customFormat="1" ht="14.85" customHeight="1">
      <c r="B126" s="154"/>
      <c r="C126" s="155"/>
      <c r="D126" s="156" t="s">
        <v>307</v>
      </c>
      <c r="E126" s="157"/>
      <c r="F126" s="157"/>
      <c r="G126" s="157"/>
      <c r="H126" s="157"/>
      <c r="I126" s="157"/>
      <c r="J126" s="158">
        <f>J511</f>
        <v>0</v>
      </c>
      <c r="K126" s="155"/>
      <c r="L126" s="159"/>
    </row>
    <row r="127" spans="1:31" s="10" customFormat="1" ht="14.85" customHeight="1">
      <c r="B127" s="154"/>
      <c r="C127" s="155"/>
      <c r="D127" s="156" t="s">
        <v>308</v>
      </c>
      <c r="E127" s="157"/>
      <c r="F127" s="157"/>
      <c r="G127" s="157"/>
      <c r="H127" s="157"/>
      <c r="I127" s="157"/>
      <c r="J127" s="158">
        <f>J519</f>
        <v>0</v>
      </c>
      <c r="K127" s="155"/>
      <c r="L127" s="159"/>
    </row>
    <row r="128" spans="1:31" s="2" customFormat="1" ht="21.75" customHeight="1">
      <c r="A128" s="35"/>
      <c r="B128" s="36"/>
      <c r="C128" s="37"/>
      <c r="D128" s="37"/>
      <c r="E128" s="37"/>
      <c r="F128" s="37"/>
      <c r="G128" s="37"/>
      <c r="H128" s="37"/>
      <c r="I128" s="37"/>
      <c r="J128" s="37"/>
      <c r="K128" s="37"/>
      <c r="L128" s="52"/>
      <c r="S128" s="35"/>
      <c r="T128" s="35"/>
      <c r="U128" s="35"/>
      <c r="V128" s="35"/>
      <c r="W128" s="35"/>
      <c r="X128" s="35"/>
      <c r="Y128" s="35"/>
      <c r="Z128" s="35"/>
      <c r="AA128" s="35"/>
      <c r="AB128" s="35"/>
      <c r="AC128" s="35"/>
      <c r="AD128" s="35"/>
      <c r="AE128" s="35"/>
    </row>
    <row r="129" spans="1:31" s="2" customFormat="1" ht="6.95" customHeight="1">
      <c r="A129" s="35"/>
      <c r="B129" s="55"/>
      <c r="C129" s="56"/>
      <c r="D129" s="56"/>
      <c r="E129" s="56"/>
      <c r="F129" s="56"/>
      <c r="G129" s="56"/>
      <c r="H129" s="56"/>
      <c r="I129" s="56"/>
      <c r="J129" s="56"/>
      <c r="K129" s="56"/>
      <c r="L129" s="52"/>
      <c r="S129" s="35"/>
      <c r="T129" s="35"/>
      <c r="U129" s="35"/>
      <c r="V129" s="35"/>
      <c r="W129" s="35"/>
      <c r="X129" s="35"/>
      <c r="Y129" s="35"/>
      <c r="Z129" s="35"/>
      <c r="AA129" s="35"/>
      <c r="AB129" s="35"/>
      <c r="AC129" s="35"/>
      <c r="AD129" s="35"/>
      <c r="AE129" s="35"/>
    </row>
    <row r="133" spans="1:31" s="2" customFormat="1" ht="6.95" customHeight="1">
      <c r="A133" s="35"/>
      <c r="B133" s="57"/>
      <c r="C133" s="58"/>
      <c r="D133" s="58"/>
      <c r="E133" s="58"/>
      <c r="F133" s="58"/>
      <c r="G133" s="58"/>
      <c r="H133" s="58"/>
      <c r="I133" s="58"/>
      <c r="J133" s="58"/>
      <c r="K133" s="58"/>
      <c r="L133" s="52"/>
      <c r="S133" s="35"/>
      <c r="T133" s="35"/>
      <c r="U133" s="35"/>
      <c r="V133" s="35"/>
      <c r="W133" s="35"/>
      <c r="X133" s="35"/>
      <c r="Y133" s="35"/>
      <c r="Z133" s="35"/>
      <c r="AA133" s="35"/>
      <c r="AB133" s="35"/>
      <c r="AC133" s="35"/>
      <c r="AD133" s="35"/>
      <c r="AE133" s="35"/>
    </row>
    <row r="134" spans="1:31" s="2" customFormat="1" ht="24.95" customHeight="1">
      <c r="A134" s="35"/>
      <c r="B134" s="36"/>
      <c r="C134" s="24" t="s">
        <v>117</v>
      </c>
      <c r="D134" s="37"/>
      <c r="E134" s="37"/>
      <c r="F134" s="37"/>
      <c r="G134" s="37"/>
      <c r="H134" s="37"/>
      <c r="I134" s="37"/>
      <c r="J134" s="37"/>
      <c r="K134" s="37"/>
      <c r="L134" s="52"/>
      <c r="S134" s="35"/>
      <c r="T134" s="35"/>
      <c r="U134" s="35"/>
      <c r="V134" s="35"/>
      <c r="W134" s="35"/>
      <c r="X134" s="35"/>
      <c r="Y134" s="35"/>
      <c r="Z134" s="35"/>
      <c r="AA134" s="35"/>
      <c r="AB134" s="35"/>
      <c r="AC134" s="35"/>
      <c r="AD134" s="35"/>
      <c r="AE134" s="35"/>
    </row>
    <row r="135" spans="1:31" s="2" customFormat="1" ht="6.95" customHeight="1">
      <c r="A135" s="35"/>
      <c r="B135" s="36"/>
      <c r="C135" s="37"/>
      <c r="D135" s="37"/>
      <c r="E135" s="37"/>
      <c r="F135" s="37"/>
      <c r="G135" s="37"/>
      <c r="H135" s="37"/>
      <c r="I135" s="37"/>
      <c r="J135" s="37"/>
      <c r="K135" s="37"/>
      <c r="L135" s="52"/>
      <c r="S135" s="35"/>
      <c r="T135" s="35"/>
      <c r="U135" s="35"/>
      <c r="V135" s="35"/>
      <c r="W135" s="35"/>
      <c r="X135" s="35"/>
      <c r="Y135" s="35"/>
      <c r="Z135" s="35"/>
      <c r="AA135" s="35"/>
      <c r="AB135" s="35"/>
      <c r="AC135" s="35"/>
      <c r="AD135" s="35"/>
      <c r="AE135" s="35"/>
    </row>
    <row r="136" spans="1:31" s="2" customFormat="1" ht="12" customHeight="1">
      <c r="A136" s="35"/>
      <c r="B136" s="36"/>
      <c r="C136" s="30" t="s">
        <v>16</v>
      </c>
      <c r="D136" s="37"/>
      <c r="E136" s="37"/>
      <c r="F136" s="37"/>
      <c r="G136" s="37"/>
      <c r="H136" s="37"/>
      <c r="I136" s="37"/>
      <c r="J136" s="37"/>
      <c r="K136" s="37"/>
      <c r="L136" s="52"/>
      <c r="S136" s="35"/>
      <c r="T136" s="35"/>
      <c r="U136" s="35"/>
      <c r="V136" s="35"/>
      <c r="W136" s="35"/>
      <c r="X136" s="35"/>
      <c r="Y136" s="35"/>
      <c r="Z136" s="35"/>
      <c r="AA136" s="35"/>
      <c r="AB136" s="35"/>
      <c r="AC136" s="35"/>
      <c r="AD136" s="35"/>
      <c r="AE136" s="35"/>
    </row>
    <row r="137" spans="1:31" s="2" customFormat="1" ht="16.5" customHeight="1">
      <c r="A137" s="35"/>
      <c r="B137" s="36"/>
      <c r="C137" s="37"/>
      <c r="D137" s="37"/>
      <c r="E137" s="314" t="str">
        <f>E7</f>
        <v>III/2761 Malá Bělá rekonstrukce mostu ev. č. 2761-1</v>
      </c>
      <c r="F137" s="315"/>
      <c r="G137" s="315"/>
      <c r="H137" s="315"/>
      <c r="I137" s="37"/>
      <c r="J137" s="37"/>
      <c r="K137" s="37"/>
      <c r="L137" s="52"/>
      <c r="S137" s="35"/>
      <c r="T137" s="35"/>
      <c r="U137" s="35"/>
      <c r="V137" s="35"/>
      <c r="W137" s="35"/>
      <c r="X137" s="35"/>
      <c r="Y137" s="35"/>
      <c r="Z137" s="35"/>
      <c r="AA137" s="35"/>
      <c r="AB137" s="35"/>
      <c r="AC137" s="35"/>
      <c r="AD137" s="35"/>
      <c r="AE137" s="35"/>
    </row>
    <row r="138" spans="1:31" s="2" customFormat="1" ht="12" customHeight="1">
      <c r="A138" s="35"/>
      <c r="B138" s="36"/>
      <c r="C138" s="30" t="s">
        <v>105</v>
      </c>
      <c r="D138" s="37"/>
      <c r="E138" s="37"/>
      <c r="F138" s="37"/>
      <c r="G138" s="37"/>
      <c r="H138" s="37"/>
      <c r="I138" s="37"/>
      <c r="J138" s="37"/>
      <c r="K138" s="37"/>
      <c r="L138" s="52"/>
      <c r="S138" s="35"/>
      <c r="T138" s="35"/>
      <c r="U138" s="35"/>
      <c r="V138" s="35"/>
      <c r="W138" s="35"/>
      <c r="X138" s="35"/>
      <c r="Y138" s="35"/>
      <c r="Z138" s="35"/>
      <c r="AA138" s="35"/>
      <c r="AB138" s="35"/>
      <c r="AC138" s="35"/>
      <c r="AD138" s="35"/>
      <c r="AE138" s="35"/>
    </row>
    <row r="139" spans="1:31" s="2" customFormat="1" ht="16.5" customHeight="1">
      <c r="A139" s="35"/>
      <c r="B139" s="36"/>
      <c r="C139" s="37"/>
      <c r="D139" s="37"/>
      <c r="E139" s="266" t="str">
        <f>E9</f>
        <v>SO.101 - SO.101 - Komunikace</v>
      </c>
      <c r="F139" s="316"/>
      <c r="G139" s="316"/>
      <c r="H139" s="316"/>
      <c r="I139" s="37"/>
      <c r="J139" s="37"/>
      <c r="K139" s="37"/>
      <c r="L139" s="52"/>
      <c r="S139" s="35"/>
      <c r="T139" s="35"/>
      <c r="U139" s="35"/>
      <c r="V139" s="35"/>
      <c r="W139" s="35"/>
      <c r="X139" s="35"/>
      <c r="Y139" s="35"/>
      <c r="Z139" s="35"/>
      <c r="AA139" s="35"/>
      <c r="AB139" s="35"/>
      <c r="AC139" s="35"/>
      <c r="AD139" s="35"/>
      <c r="AE139" s="35"/>
    </row>
    <row r="140" spans="1:31" s="2" customFormat="1" ht="6.95" customHeight="1">
      <c r="A140" s="35"/>
      <c r="B140" s="36"/>
      <c r="C140" s="37"/>
      <c r="D140" s="37"/>
      <c r="E140" s="37"/>
      <c r="F140" s="37"/>
      <c r="G140" s="37"/>
      <c r="H140" s="37"/>
      <c r="I140" s="37"/>
      <c r="J140" s="37"/>
      <c r="K140" s="37"/>
      <c r="L140" s="52"/>
      <c r="S140" s="35"/>
      <c r="T140" s="35"/>
      <c r="U140" s="35"/>
      <c r="V140" s="35"/>
      <c r="W140" s="35"/>
      <c r="X140" s="35"/>
      <c r="Y140" s="35"/>
      <c r="Z140" s="35"/>
      <c r="AA140" s="35"/>
      <c r="AB140" s="35"/>
      <c r="AC140" s="35"/>
      <c r="AD140" s="35"/>
      <c r="AE140" s="35"/>
    </row>
    <row r="141" spans="1:31" s="2" customFormat="1" ht="12" customHeight="1">
      <c r="A141" s="35"/>
      <c r="B141" s="36"/>
      <c r="C141" s="30" t="s">
        <v>22</v>
      </c>
      <c r="D141" s="37"/>
      <c r="E141" s="37"/>
      <c r="F141" s="28" t="str">
        <f>F12</f>
        <v>Malá Bělá</v>
      </c>
      <c r="G141" s="37"/>
      <c r="H141" s="37"/>
      <c r="I141" s="30" t="s">
        <v>24</v>
      </c>
      <c r="J141" s="67" t="str">
        <f>IF(J12="","",J12)</f>
        <v>9. 2. 2021</v>
      </c>
      <c r="K141" s="37"/>
      <c r="L141" s="52"/>
      <c r="S141" s="35"/>
      <c r="T141" s="35"/>
      <c r="U141" s="35"/>
      <c r="V141" s="35"/>
      <c r="W141" s="35"/>
      <c r="X141" s="35"/>
      <c r="Y141" s="35"/>
      <c r="Z141" s="35"/>
      <c r="AA141" s="35"/>
      <c r="AB141" s="35"/>
      <c r="AC141" s="35"/>
      <c r="AD141" s="35"/>
      <c r="AE141" s="35"/>
    </row>
    <row r="142" spans="1:31" s="2" customFormat="1" ht="6.95" customHeight="1">
      <c r="A142" s="35"/>
      <c r="B142" s="36"/>
      <c r="C142" s="37"/>
      <c r="D142" s="37"/>
      <c r="E142" s="37"/>
      <c r="F142" s="37"/>
      <c r="G142" s="37"/>
      <c r="H142" s="37"/>
      <c r="I142" s="37"/>
      <c r="J142" s="37"/>
      <c r="K142" s="37"/>
      <c r="L142" s="52"/>
      <c r="S142" s="35"/>
      <c r="T142" s="35"/>
      <c r="U142" s="35"/>
      <c r="V142" s="35"/>
      <c r="W142" s="35"/>
      <c r="X142" s="35"/>
      <c r="Y142" s="35"/>
      <c r="Z142" s="35"/>
      <c r="AA142" s="35"/>
      <c r="AB142" s="35"/>
      <c r="AC142" s="35"/>
      <c r="AD142" s="35"/>
      <c r="AE142" s="35"/>
    </row>
    <row r="143" spans="1:31" s="2" customFormat="1" ht="15.2" customHeight="1">
      <c r="A143" s="35"/>
      <c r="B143" s="36"/>
      <c r="C143" s="30" t="s">
        <v>28</v>
      </c>
      <c r="D143" s="37"/>
      <c r="E143" s="37"/>
      <c r="F143" s="28" t="str">
        <f>E15</f>
        <v>Středočeský kraj</v>
      </c>
      <c r="G143" s="37"/>
      <c r="H143" s="37"/>
      <c r="I143" s="30" t="s">
        <v>35</v>
      </c>
      <c r="J143" s="33" t="str">
        <f>E21</f>
        <v>CR Project s.r.o.</v>
      </c>
      <c r="K143" s="37"/>
      <c r="L143" s="52"/>
      <c r="S143" s="35"/>
      <c r="T143" s="35"/>
      <c r="U143" s="35"/>
      <c r="V143" s="35"/>
      <c r="W143" s="35"/>
      <c r="X143" s="35"/>
      <c r="Y143" s="35"/>
      <c r="Z143" s="35"/>
      <c r="AA143" s="35"/>
      <c r="AB143" s="35"/>
      <c r="AC143" s="35"/>
      <c r="AD143" s="35"/>
      <c r="AE143" s="35"/>
    </row>
    <row r="144" spans="1:31" s="2" customFormat="1" ht="15.2" customHeight="1">
      <c r="A144" s="35"/>
      <c r="B144" s="36"/>
      <c r="C144" s="30" t="s">
        <v>33</v>
      </c>
      <c r="D144" s="37"/>
      <c r="E144" s="37"/>
      <c r="F144" s="28" t="str">
        <f>IF(E18="","",E18)</f>
        <v>Vyplň údaj</v>
      </c>
      <c r="G144" s="37"/>
      <c r="H144" s="37"/>
      <c r="I144" s="30" t="s">
        <v>39</v>
      </c>
      <c r="J144" s="33" t="str">
        <f>E24</f>
        <v>Josef Nentwich</v>
      </c>
      <c r="K144" s="37"/>
      <c r="L144" s="52"/>
      <c r="S144" s="35"/>
      <c r="T144" s="35"/>
      <c r="U144" s="35"/>
      <c r="V144" s="35"/>
      <c r="W144" s="35"/>
      <c r="X144" s="35"/>
      <c r="Y144" s="35"/>
      <c r="Z144" s="35"/>
      <c r="AA144" s="35"/>
      <c r="AB144" s="35"/>
      <c r="AC144" s="35"/>
      <c r="AD144" s="35"/>
      <c r="AE144" s="35"/>
    </row>
    <row r="145" spans="1:65" s="2" customFormat="1" ht="10.35" customHeight="1">
      <c r="A145" s="35"/>
      <c r="B145" s="36"/>
      <c r="C145" s="37"/>
      <c r="D145" s="37"/>
      <c r="E145" s="37"/>
      <c r="F145" s="37"/>
      <c r="G145" s="37"/>
      <c r="H145" s="37"/>
      <c r="I145" s="37"/>
      <c r="J145" s="37"/>
      <c r="K145" s="37"/>
      <c r="L145" s="52"/>
      <c r="S145" s="35"/>
      <c r="T145" s="35"/>
      <c r="U145" s="35"/>
      <c r="V145" s="35"/>
      <c r="W145" s="35"/>
      <c r="X145" s="35"/>
      <c r="Y145" s="35"/>
      <c r="Z145" s="35"/>
      <c r="AA145" s="35"/>
      <c r="AB145" s="35"/>
      <c r="AC145" s="35"/>
      <c r="AD145" s="35"/>
      <c r="AE145" s="35"/>
    </row>
    <row r="146" spans="1:65" s="11" customFormat="1" ht="29.25" customHeight="1">
      <c r="A146" s="160"/>
      <c r="B146" s="161"/>
      <c r="C146" s="162" t="s">
        <v>118</v>
      </c>
      <c r="D146" s="163" t="s">
        <v>69</v>
      </c>
      <c r="E146" s="163" t="s">
        <v>65</v>
      </c>
      <c r="F146" s="163" t="s">
        <v>66</v>
      </c>
      <c r="G146" s="163" t="s">
        <v>119</v>
      </c>
      <c r="H146" s="163" t="s">
        <v>120</v>
      </c>
      <c r="I146" s="163" t="s">
        <v>121</v>
      </c>
      <c r="J146" s="163" t="s">
        <v>109</v>
      </c>
      <c r="K146" s="164" t="s">
        <v>122</v>
      </c>
      <c r="L146" s="165"/>
      <c r="M146" s="76" t="s">
        <v>1</v>
      </c>
      <c r="N146" s="77" t="s">
        <v>48</v>
      </c>
      <c r="O146" s="77" t="s">
        <v>123</v>
      </c>
      <c r="P146" s="77" t="s">
        <v>124</v>
      </c>
      <c r="Q146" s="77" t="s">
        <v>125</v>
      </c>
      <c r="R146" s="77" t="s">
        <v>126</v>
      </c>
      <c r="S146" s="77" t="s">
        <v>127</v>
      </c>
      <c r="T146" s="78" t="s">
        <v>128</v>
      </c>
      <c r="U146" s="160"/>
      <c r="V146" s="160"/>
      <c r="W146" s="160"/>
      <c r="X146" s="160"/>
      <c r="Y146" s="160"/>
      <c r="Z146" s="160"/>
      <c r="AA146" s="160"/>
      <c r="AB146" s="160"/>
      <c r="AC146" s="160"/>
      <c r="AD146" s="160"/>
      <c r="AE146" s="160"/>
    </row>
    <row r="147" spans="1:65" s="2" customFormat="1" ht="22.9" customHeight="1">
      <c r="A147" s="35"/>
      <c r="B147" s="36"/>
      <c r="C147" s="83" t="s">
        <v>129</v>
      </c>
      <c r="D147" s="37"/>
      <c r="E147" s="37"/>
      <c r="F147" s="37"/>
      <c r="G147" s="37"/>
      <c r="H147" s="37"/>
      <c r="I147" s="37"/>
      <c r="J147" s="166">
        <f>BK147</f>
        <v>0</v>
      </c>
      <c r="K147" s="37"/>
      <c r="L147" s="40"/>
      <c r="M147" s="79"/>
      <c r="N147" s="167"/>
      <c r="O147" s="80"/>
      <c r="P147" s="168">
        <f>P148</f>
        <v>0</v>
      </c>
      <c r="Q147" s="80"/>
      <c r="R147" s="168">
        <f>R148</f>
        <v>987.70176790700009</v>
      </c>
      <c r="S147" s="80"/>
      <c r="T147" s="169">
        <f>T148</f>
        <v>629.47577499999989</v>
      </c>
      <c r="U147" s="35"/>
      <c r="V147" s="35"/>
      <c r="W147" s="35"/>
      <c r="X147" s="35"/>
      <c r="Y147" s="35"/>
      <c r="Z147" s="35"/>
      <c r="AA147" s="35"/>
      <c r="AB147" s="35"/>
      <c r="AC147" s="35"/>
      <c r="AD147" s="35"/>
      <c r="AE147" s="35"/>
      <c r="AT147" s="18" t="s">
        <v>83</v>
      </c>
      <c r="AU147" s="18" t="s">
        <v>111</v>
      </c>
      <c r="BK147" s="170">
        <f>BK148</f>
        <v>0</v>
      </c>
    </row>
    <row r="148" spans="1:65" s="12" customFormat="1" ht="25.9" customHeight="1">
      <c r="B148" s="171"/>
      <c r="C148" s="172"/>
      <c r="D148" s="173" t="s">
        <v>83</v>
      </c>
      <c r="E148" s="174" t="s">
        <v>309</v>
      </c>
      <c r="F148" s="174" t="s">
        <v>310</v>
      </c>
      <c r="G148" s="172"/>
      <c r="H148" s="172"/>
      <c r="I148" s="175"/>
      <c r="J148" s="176">
        <f>BK148</f>
        <v>0</v>
      </c>
      <c r="K148" s="172"/>
      <c r="L148" s="177"/>
      <c r="M148" s="178"/>
      <c r="N148" s="179"/>
      <c r="O148" s="179"/>
      <c r="P148" s="180">
        <f>P149+P224+P237+P280+P345+P357+P393</f>
        <v>0</v>
      </c>
      <c r="Q148" s="179"/>
      <c r="R148" s="180">
        <f>R149+R224+R237+R280+R345+R357+R393</f>
        <v>987.70176790700009</v>
      </c>
      <c r="S148" s="179"/>
      <c r="T148" s="181">
        <f>T149+T224+T237+T280+T345+T357+T393</f>
        <v>629.47577499999989</v>
      </c>
      <c r="AR148" s="182" t="s">
        <v>21</v>
      </c>
      <c r="AT148" s="183" t="s">
        <v>83</v>
      </c>
      <c r="AU148" s="183" t="s">
        <v>84</v>
      </c>
      <c r="AY148" s="182" t="s">
        <v>132</v>
      </c>
      <c r="BK148" s="184">
        <f>BK149+BK224+BK237+BK280+BK345+BK357+BK393</f>
        <v>0</v>
      </c>
    </row>
    <row r="149" spans="1:65" s="12" customFormat="1" ht="22.9" customHeight="1">
      <c r="B149" s="171"/>
      <c r="C149" s="172"/>
      <c r="D149" s="173" t="s">
        <v>83</v>
      </c>
      <c r="E149" s="185" t="s">
        <v>21</v>
      </c>
      <c r="F149" s="185" t="s">
        <v>311</v>
      </c>
      <c r="G149" s="172"/>
      <c r="H149" s="172"/>
      <c r="I149" s="175"/>
      <c r="J149" s="186">
        <f>BK149</f>
        <v>0</v>
      </c>
      <c r="K149" s="172"/>
      <c r="L149" s="177"/>
      <c r="M149" s="178"/>
      <c r="N149" s="179"/>
      <c r="O149" s="179"/>
      <c r="P149" s="180">
        <f>P150+P173+P189+P196+P218</f>
        <v>0</v>
      </c>
      <c r="Q149" s="179"/>
      <c r="R149" s="180">
        <f>R150+R173+R189+R196+R218</f>
        <v>2.1299999999999999E-3</v>
      </c>
      <c r="S149" s="179"/>
      <c r="T149" s="181">
        <f>T150+T173+T189+T196+T218</f>
        <v>0</v>
      </c>
      <c r="AR149" s="182" t="s">
        <v>21</v>
      </c>
      <c r="AT149" s="183" t="s">
        <v>83</v>
      </c>
      <c r="AU149" s="183" t="s">
        <v>21</v>
      </c>
      <c r="AY149" s="182" t="s">
        <v>132</v>
      </c>
      <c r="BK149" s="184">
        <f>BK150+BK173+BK189+BK196+BK218</f>
        <v>0</v>
      </c>
    </row>
    <row r="150" spans="1:65" s="12" customFormat="1" ht="20.85" customHeight="1">
      <c r="B150" s="171"/>
      <c r="C150" s="172"/>
      <c r="D150" s="173" t="s">
        <v>83</v>
      </c>
      <c r="E150" s="185" t="s">
        <v>312</v>
      </c>
      <c r="F150" s="185" t="s">
        <v>313</v>
      </c>
      <c r="G150" s="172"/>
      <c r="H150" s="172"/>
      <c r="I150" s="175"/>
      <c r="J150" s="186">
        <f>BK150</f>
        <v>0</v>
      </c>
      <c r="K150" s="172"/>
      <c r="L150" s="177"/>
      <c r="M150" s="178"/>
      <c r="N150" s="179"/>
      <c r="O150" s="179"/>
      <c r="P150" s="180">
        <f>SUM(P151:P172)</f>
        <v>0</v>
      </c>
      <c r="Q150" s="179"/>
      <c r="R150" s="180">
        <f>SUM(R151:R172)</f>
        <v>0</v>
      </c>
      <c r="S150" s="179"/>
      <c r="T150" s="181">
        <f>SUM(T151:T172)</f>
        <v>0</v>
      </c>
      <c r="AR150" s="182" t="s">
        <v>21</v>
      </c>
      <c r="AT150" s="183" t="s">
        <v>83</v>
      </c>
      <c r="AU150" s="183" t="s">
        <v>93</v>
      </c>
      <c r="AY150" s="182" t="s">
        <v>132</v>
      </c>
      <c r="BK150" s="184">
        <f>SUM(BK151:BK172)</f>
        <v>0</v>
      </c>
    </row>
    <row r="151" spans="1:65" s="2" customFormat="1" ht="24">
      <c r="A151" s="35"/>
      <c r="B151" s="36"/>
      <c r="C151" s="187" t="s">
        <v>21</v>
      </c>
      <c r="D151" s="187" t="s">
        <v>135</v>
      </c>
      <c r="E151" s="188" t="s">
        <v>314</v>
      </c>
      <c r="F151" s="189" t="s">
        <v>315</v>
      </c>
      <c r="G151" s="190" t="s">
        <v>229</v>
      </c>
      <c r="H151" s="191">
        <v>23.5</v>
      </c>
      <c r="I151" s="192"/>
      <c r="J151" s="193">
        <f>ROUND(I151*H151,2)</f>
        <v>0</v>
      </c>
      <c r="K151" s="189" t="s">
        <v>1</v>
      </c>
      <c r="L151" s="40"/>
      <c r="M151" s="194" t="s">
        <v>1</v>
      </c>
      <c r="N151" s="195" t="s">
        <v>49</v>
      </c>
      <c r="O151" s="72"/>
      <c r="P151" s="196">
        <f>O151*H151</f>
        <v>0</v>
      </c>
      <c r="Q151" s="196">
        <v>0</v>
      </c>
      <c r="R151" s="196">
        <f>Q151*H151</f>
        <v>0</v>
      </c>
      <c r="S151" s="196">
        <v>0</v>
      </c>
      <c r="T151" s="197">
        <f>S151*H151</f>
        <v>0</v>
      </c>
      <c r="U151" s="35"/>
      <c r="V151" s="35"/>
      <c r="W151" s="35"/>
      <c r="X151" s="35"/>
      <c r="Y151" s="35"/>
      <c r="Z151" s="35"/>
      <c r="AA151" s="35"/>
      <c r="AB151" s="35"/>
      <c r="AC151" s="35"/>
      <c r="AD151" s="35"/>
      <c r="AE151" s="35"/>
      <c r="AR151" s="198" t="s">
        <v>131</v>
      </c>
      <c r="AT151" s="198" t="s">
        <v>135</v>
      </c>
      <c r="AU151" s="198" t="s">
        <v>144</v>
      </c>
      <c r="AY151" s="18" t="s">
        <v>132</v>
      </c>
      <c r="BE151" s="199">
        <f>IF(N151="základní",J151,0)</f>
        <v>0</v>
      </c>
      <c r="BF151" s="199">
        <f>IF(N151="snížená",J151,0)</f>
        <v>0</v>
      </c>
      <c r="BG151" s="199">
        <f>IF(N151="zákl. přenesená",J151,0)</f>
        <v>0</v>
      </c>
      <c r="BH151" s="199">
        <f>IF(N151="sníž. přenesená",J151,0)</f>
        <v>0</v>
      </c>
      <c r="BI151" s="199">
        <f>IF(N151="nulová",J151,0)</f>
        <v>0</v>
      </c>
      <c r="BJ151" s="18" t="s">
        <v>21</v>
      </c>
      <c r="BK151" s="199">
        <f>ROUND(I151*H151,2)</f>
        <v>0</v>
      </c>
      <c r="BL151" s="18" t="s">
        <v>131</v>
      </c>
      <c r="BM151" s="198" t="s">
        <v>316</v>
      </c>
    </row>
    <row r="152" spans="1:65" s="14" customFormat="1" ht="11.25">
      <c r="B152" s="211"/>
      <c r="C152" s="212"/>
      <c r="D152" s="202" t="s">
        <v>231</v>
      </c>
      <c r="E152" s="213" t="s">
        <v>1</v>
      </c>
      <c r="F152" s="214" t="s">
        <v>317</v>
      </c>
      <c r="G152" s="212"/>
      <c r="H152" s="215">
        <v>23.5</v>
      </c>
      <c r="I152" s="216"/>
      <c r="J152" s="212"/>
      <c r="K152" s="212"/>
      <c r="L152" s="217"/>
      <c r="M152" s="218"/>
      <c r="N152" s="219"/>
      <c r="O152" s="219"/>
      <c r="P152" s="219"/>
      <c r="Q152" s="219"/>
      <c r="R152" s="219"/>
      <c r="S152" s="219"/>
      <c r="T152" s="220"/>
      <c r="AT152" s="221" t="s">
        <v>231</v>
      </c>
      <c r="AU152" s="221" t="s">
        <v>144</v>
      </c>
      <c r="AV152" s="14" t="s">
        <v>93</v>
      </c>
      <c r="AW152" s="14" t="s">
        <v>41</v>
      </c>
      <c r="AX152" s="14" t="s">
        <v>21</v>
      </c>
      <c r="AY152" s="221" t="s">
        <v>132</v>
      </c>
    </row>
    <row r="153" spans="1:65" s="2" customFormat="1" ht="21.75" customHeight="1">
      <c r="A153" s="35"/>
      <c r="B153" s="36"/>
      <c r="C153" s="187" t="s">
        <v>93</v>
      </c>
      <c r="D153" s="187" t="s">
        <v>135</v>
      </c>
      <c r="E153" s="188" t="s">
        <v>318</v>
      </c>
      <c r="F153" s="189" t="s">
        <v>319</v>
      </c>
      <c r="G153" s="190" t="s">
        <v>229</v>
      </c>
      <c r="H153" s="191">
        <v>12</v>
      </c>
      <c r="I153" s="192"/>
      <c r="J153" s="193">
        <f>ROUND(I153*H153,2)</f>
        <v>0</v>
      </c>
      <c r="K153" s="189" t="s">
        <v>221</v>
      </c>
      <c r="L153" s="40"/>
      <c r="M153" s="194" t="s">
        <v>1</v>
      </c>
      <c r="N153" s="195" t="s">
        <v>49</v>
      </c>
      <c r="O153" s="72"/>
      <c r="P153" s="196">
        <f>O153*H153</f>
        <v>0</v>
      </c>
      <c r="Q153" s="196">
        <v>0</v>
      </c>
      <c r="R153" s="196">
        <f>Q153*H153</f>
        <v>0</v>
      </c>
      <c r="S153" s="196">
        <v>0</v>
      </c>
      <c r="T153" s="197">
        <f>S153*H153</f>
        <v>0</v>
      </c>
      <c r="U153" s="35"/>
      <c r="V153" s="35"/>
      <c r="W153" s="35"/>
      <c r="X153" s="35"/>
      <c r="Y153" s="35"/>
      <c r="Z153" s="35"/>
      <c r="AA153" s="35"/>
      <c r="AB153" s="35"/>
      <c r="AC153" s="35"/>
      <c r="AD153" s="35"/>
      <c r="AE153" s="35"/>
      <c r="AR153" s="198" t="s">
        <v>131</v>
      </c>
      <c r="AT153" s="198" t="s">
        <v>135</v>
      </c>
      <c r="AU153" s="198" t="s">
        <v>144</v>
      </c>
      <c r="AY153" s="18" t="s">
        <v>132</v>
      </c>
      <c r="BE153" s="199">
        <f>IF(N153="základní",J153,0)</f>
        <v>0</v>
      </c>
      <c r="BF153" s="199">
        <f>IF(N153="snížená",J153,0)</f>
        <v>0</v>
      </c>
      <c r="BG153" s="199">
        <f>IF(N153="zákl. přenesená",J153,0)</f>
        <v>0</v>
      </c>
      <c r="BH153" s="199">
        <f>IF(N153="sníž. přenesená",J153,0)</f>
        <v>0</v>
      </c>
      <c r="BI153" s="199">
        <f>IF(N153="nulová",J153,0)</f>
        <v>0</v>
      </c>
      <c r="BJ153" s="18" t="s">
        <v>21</v>
      </c>
      <c r="BK153" s="199">
        <f>ROUND(I153*H153,2)</f>
        <v>0</v>
      </c>
      <c r="BL153" s="18" t="s">
        <v>131</v>
      </c>
      <c r="BM153" s="198" t="s">
        <v>320</v>
      </c>
    </row>
    <row r="154" spans="1:65" s="13" customFormat="1" ht="22.5">
      <c r="B154" s="200"/>
      <c r="C154" s="201"/>
      <c r="D154" s="202" t="s">
        <v>231</v>
      </c>
      <c r="E154" s="203" t="s">
        <v>1</v>
      </c>
      <c r="F154" s="204" t="s">
        <v>321</v>
      </c>
      <c r="G154" s="201"/>
      <c r="H154" s="203" t="s">
        <v>1</v>
      </c>
      <c r="I154" s="205"/>
      <c r="J154" s="201"/>
      <c r="K154" s="201"/>
      <c r="L154" s="206"/>
      <c r="M154" s="207"/>
      <c r="N154" s="208"/>
      <c r="O154" s="208"/>
      <c r="P154" s="208"/>
      <c r="Q154" s="208"/>
      <c r="R154" s="208"/>
      <c r="S154" s="208"/>
      <c r="T154" s="209"/>
      <c r="AT154" s="210" t="s">
        <v>231</v>
      </c>
      <c r="AU154" s="210" t="s">
        <v>144</v>
      </c>
      <c r="AV154" s="13" t="s">
        <v>21</v>
      </c>
      <c r="AW154" s="13" t="s">
        <v>41</v>
      </c>
      <c r="AX154" s="13" t="s">
        <v>84</v>
      </c>
      <c r="AY154" s="210" t="s">
        <v>132</v>
      </c>
    </row>
    <row r="155" spans="1:65" s="14" customFormat="1" ht="11.25">
      <c r="B155" s="211"/>
      <c r="C155" s="212"/>
      <c r="D155" s="202" t="s">
        <v>231</v>
      </c>
      <c r="E155" s="213" t="s">
        <v>1</v>
      </c>
      <c r="F155" s="214" t="s">
        <v>322</v>
      </c>
      <c r="G155" s="212"/>
      <c r="H155" s="215">
        <v>12</v>
      </c>
      <c r="I155" s="216"/>
      <c r="J155" s="212"/>
      <c r="K155" s="212"/>
      <c r="L155" s="217"/>
      <c r="M155" s="218"/>
      <c r="N155" s="219"/>
      <c r="O155" s="219"/>
      <c r="P155" s="219"/>
      <c r="Q155" s="219"/>
      <c r="R155" s="219"/>
      <c r="S155" s="219"/>
      <c r="T155" s="220"/>
      <c r="AT155" s="221" t="s">
        <v>231</v>
      </c>
      <c r="AU155" s="221" t="s">
        <v>144</v>
      </c>
      <c r="AV155" s="14" t="s">
        <v>93</v>
      </c>
      <c r="AW155" s="14" t="s">
        <v>41</v>
      </c>
      <c r="AX155" s="14" t="s">
        <v>21</v>
      </c>
      <c r="AY155" s="221" t="s">
        <v>132</v>
      </c>
    </row>
    <row r="156" spans="1:65" s="2" customFormat="1" ht="24">
      <c r="A156" s="35"/>
      <c r="B156" s="36"/>
      <c r="C156" s="187" t="s">
        <v>144</v>
      </c>
      <c r="D156" s="187" t="s">
        <v>135</v>
      </c>
      <c r="E156" s="188" t="s">
        <v>250</v>
      </c>
      <c r="F156" s="189" t="s">
        <v>251</v>
      </c>
      <c r="G156" s="190" t="s">
        <v>229</v>
      </c>
      <c r="H156" s="191">
        <v>12</v>
      </c>
      <c r="I156" s="192"/>
      <c r="J156" s="193">
        <f>ROUND(I156*H156,2)</f>
        <v>0</v>
      </c>
      <c r="K156" s="189" t="s">
        <v>221</v>
      </c>
      <c r="L156" s="40"/>
      <c r="M156" s="194" t="s">
        <v>1</v>
      </c>
      <c r="N156" s="195" t="s">
        <v>49</v>
      </c>
      <c r="O156" s="72"/>
      <c r="P156" s="196">
        <f>O156*H156</f>
        <v>0</v>
      </c>
      <c r="Q156" s="196">
        <v>0</v>
      </c>
      <c r="R156" s="196">
        <f>Q156*H156</f>
        <v>0</v>
      </c>
      <c r="S156" s="196">
        <v>0</v>
      </c>
      <c r="T156" s="197">
        <f>S156*H156</f>
        <v>0</v>
      </c>
      <c r="U156" s="35"/>
      <c r="V156" s="35"/>
      <c r="W156" s="35"/>
      <c r="X156" s="35"/>
      <c r="Y156" s="35"/>
      <c r="Z156" s="35"/>
      <c r="AA156" s="35"/>
      <c r="AB156" s="35"/>
      <c r="AC156" s="35"/>
      <c r="AD156" s="35"/>
      <c r="AE156" s="35"/>
      <c r="AR156" s="198" t="s">
        <v>131</v>
      </c>
      <c r="AT156" s="198" t="s">
        <v>135</v>
      </c>
      <c r="AU156" s="198" t="s">
        <v>144</v>
      </c>
      <c r="AY156" s="18" t="s">
        <v>132</v>
      </c>
      <c r="BE156" s="199">
        <f>IF(N156="základní",J156,0)</f>
        <v>0</v>
      </c>
      <c r="BF156" s="199">
        <f>IF(N156="snížená",J156,0)</f>
        <v>0</v>
      </c>
      <c r="BG156" s="199">
        <f>IF(N156="zákl. přenesená",J156,0)</f>
        <v>0</v>
      </c>
      <c r="BH156" s="199">
        <f>IF(N156="sníž. přenesená",J156,0)</f>
        <v>0</v>
      </c>
      <c r="BI156" s="199">
        <f>IF(N156="nulová",J156,0)</f>
        <v>0</v>
      </c>
      <c r="BJ156" s="18" t="s">
        <v>21</v>
      </c>
      <c r="BK156" s="199">
        <f>ROUND(I156*H156,2)</f>
        <v>0</v>
      </c>
      <c r="BL156" s="18" t="s">
        <v>131</v>
      </c>
      <c r="BM156" s="198" t="s">
        <v>323</v>
      </c>
    </row>
    <row r="157" spans="1:65" s="13" customFormat="1" ht="11.25">
      <c r="B157" s="200"/>
      <c r="C157" s="201"/>
      <c r="D157" s="202" t="s">
        <v>231</v>
      </c>
      <c r="E157" s="203" t="s">
        <v>1</v>
      </c>
      <c r="F157" s="204" t="s">
        <v>324</v>
      </c>
      <c r="G157" s="201"/>
      <c r="H157" s="203" t="s">
        <v>1</v>
      </c>
      <c r="I157" s="205"/>
      <c r="J157" s="201"/>
      <c r="K157" s="201"/>
      <c r="L157" s="206"/>
      <c r="M157" s="207"/>
      <c r="N157" s="208"/>
      <c r="O157" s="208"/>
      <c r="P157" s="208"/>
      <c r="Q157" s="208"/>
      <c r="R157" s="208"/>
      <c r="S157" s="208"/>
      <c r="T157" s="209"/>
      <c r="AT157" s="210" t="s">
        <v>231</v>
      </c>
      <c r="AU157" s="210" t="s">
        <v>144</v>
      </c>
      <c r="AV157" s="13" t="s">
        <v>21</v>
      </c>
      <c r="AW157" s="13" t="s">
        <v>41</v>
      </c>
      <c r="AX157" s="13" t="s">
        <v>84</v>
      </c>
      <c r="AY157" s="210" t="s">
        <v>132</v>
      </c>
    </row>
    <row r="158" spans="1:65" s="14" customFormat="1" ht="11.25">
      <c r="B158" s="211"/>
      <c r="C158" s="212"/>
      <c r="D158" s="202" t="s">
        <v>231</v>
      </c>
      <c r="E158" s="213" t="s">
        <v>1</v>
      </c>
      <c r="F158" s="214" t="s">
        <v>322</v>
      </c>
      <c r="G158" s="212"/>
      <c r="H158" s="215">
        <v>12</v>
      </c>
      <c r="I158" s="216"/>
      <c r="J158" s="212"/>
      <c r="K158" s="212"/>
      <c r="L158" s="217"/>
      <c r="M158" s="218"/>
      <c r="N158" s="219"/>
      <c r="O158" s="219"/>
      <c r="P158" s="219"/>
      <c r="Q158" s="219"/>
      <c r="R158" s="219"/>
      <c r="S158" s="219"/>
      <c r="T158" s="220"/>
      <c r="AT158" s="221" t="s">
        <v>231</v>
      </c>
      <c r="AU158" s="221" t="s">
        <v>144</v>
      </c>
      <c r="AV158" s="14" t="s">
        <v>93</v>
      </c>
      <c r="AW158" s="14" t="s">
        <v>41</v>
      </c>
      <c r="AX158" s="14" t="s">
        <v>21</v>
      </c>
      <c r="AY158" s="221" t="s">
        <v>132</v>
      </c>
    </row>
    <row r="159" spans="1:65" s="2" customFormat="1" ht="24">
      <c r="A159" s="35"/>
      <c r="B159" s="36"/>
      <c r="C159" s="187" t="s">
        <v>131</v>
      </c>
      <c r="D159" s="187" t="s">
        <v>135</v>
      </c>
      <c r="E159" s="188" t="s">
        <v>325</v>
      </c>
      <c r="F159" s="189" t="s">
        <v>326</v>
      </c>
      <c r="G159" s="190" t="s">
        <v>229</v>
      </c>
      <c r="H159" s="191">
        <v>399.77100000000002</v>
      </c>
      <c r="I159" s="192"/>
      <c r="J159" s="193">
        <f>ROUND(I159*H159,2)</f>
        <v>0</v>
      </c>
      <c r="K159" s="189" t="s">
        <v>221</v>
      </c>
      <c r="L159" s="40"/>
      <c r="M159" s="194" t="s">
        <v>1</v>
      </c>
      <c r="N159" s="195" t="s">
        <v>49</v>
      </c>
      <c r="O159" s="72"/>
      <c r="P159" s="196">
        <f>O159*H159</f>
        <v>0</v>
      </c>
      <c r="Q159" s="196">
        <v>0</v>
      </c>
      <c r="R159" s="196">
        <f>Q159*H159</f>
        <v>0</v>
      </c>
      <c r="S159" s="196">
        <v>0</v>
      </c>
      <c r="T159" s="197">
        <f>S159*H159</f>
        <v>0</v>
      </c>
      <c r="U159" s="35"/>
      <c r="V159" s="35"/>
      <c r="W159" s="35"/>
      <c r="X159" s="35"/>
      <c r="Y159" s="35"/>
      <c r="Z159" s="35"/>
      <c r="AA159" s="35"/>
      <c r="AB159" s="35"/>
      <c r="AC159" s="35"/>
      <c r="AD159" s="35"/>
      <c r="AE159" s="35"/>
      <c r="AR159" s="198" t="s">
        <v>131</v>
      </c>
      <c r="AT159" s="198" t="s">
        <v>135</v>
      </c>
      <c r="AU159" s="198" t="s">
        <v>144</v>
      </c>
      <c r="AY159" s="18" t="s">
        <v>132</v>
      </c>
      <c r="BE159" s="199">
        <f>IF(N159="základní",J159,0)</f>
        <v>0</v>
      </c>
      <c r="BF159" s="199">
        <f>IF(N159="snížená",J159,0)</f>
        <v>0</v>
      </c>
      <c r="BG159" s="199">
        <f>IF(N159="zákl. přenesená",J159,0)</f>
        <v>0</v>
      </c>
      <c r="BH159" s="199">
        <f>IF(N159="sníž. přenesená",J159,0)</f>
        <v>0</v>
      </c>
      <c r="BI159" s="199">
        <f>IF(N159="nulová",J159,0)</f>
        <v>0</v>
      </c>
      <c r="BJ159" s="18" t="s">
        <v>21</v>
      </c>
      <c r="BK159" s="199">
        <f>ROUND(I159*H159,2)</f>
        <v>0</v>
      </c>
      <c r="BL159" s="18" t="s">
        <v>131</v>
      </c>
      <c r="BM159" s="198" t="s">
        <v>327</v>
      </c>
    </row>
    <row r="160" spans="1:65" s="13" customFormat="1" ht="11.25">
      <c r="B160" s="200"/>
      <c r="C160" s="201"/>
      <c r="D160" s="202" t="s">
        <v>231</v>
      </c>
      <c r="E160" s="203" t="s">
        <v>1</v>
      </c>
      <c r="F160" s="204" t="s">
        <v>328</v>
      </c>
      <c r="G160" s="201"/>
      <c r="H160" s="203" t="s">
        <v>1</v>
      </c>
      <c r="I160" s="205"/>
      <c r="J160" s="201"/>
      <c r="K160" s="201"/>
      <c r="L160" s="206"/>
      <c r="M160" s="207"/>
      <c r="N160" s="208"/>
      <c r="O160" s="208"/>
      <c r="P160" s="208"/>
      <c r="Q160" s="208"/>
      <c r="R160" s="208"/>
      <c r="S160" s="208"/>
      <c r="T160" s="209"/>
      <c r="AT160" s="210" t="s">
        <v>231</v>
      </c>
      <c r="AU160" s="210" t="s">
        <v>144</v>
      </c>
      <c r="AV160" s="13" t="s">
        <v>21</v>
      </c>
      <c r="AW160" s="13" t="s">
        <v>41</v>
      </c>
      <c r="AX160" s="13" t="s">
        <v>84</v>
      </c>
      <c r="AY160" s="210" t="s">
        <v>132</v>
      </c>
    </row>
    <row r="161" spans="1:65" s="14" customFormat="1" ht="11.25">
      <c r="B161" s="211"/>
      <c r="C161" s="212"/>
      <c r="D161" s="202" t="s">
        <v>231</v>
      </c>
      <c r="E161" s="213" t="s">
        <v>1</v>
      </c>
      <c r="F161" s="214" t="s">
        <v>329</v>
      </c>
      <c r="G161" s="212"/>
      <c r="H161" s="215">
        <v>392.07100000000003</v>
      </c>
      <c r="I161" s="216"/>
      <c r="J161" s="212"/>
      <c r="K161" s="212"/>
      <c r="L161" s="217"/>
      <c r="M161" s="218"/>
      <c r="N161" s="219"/>
      <c r="O161" s="219"/>
      <c r="P161" s="219"/>
      <c r="Q161" s="219"/>
      <c r="R161" s="219"/>
      <c r="S161" s="219"/>
      <c r="T161" s="220"/>
      <c r="AT161" s="221" t="s">
        <v>231</v>
      </c>
      <c r="AU161" s="221" t="s">
        <v>144</v>
      </c>
      <c r="AV161" s="14" t="s">
        <v>93</v>
      </c>
      <c r="AW161" s="14" t="s">
        <v>41</v>
      </c>
      <c r="AX161" s="14" t="s">
        <v>84</v>
      </c>
      <c r="AY161" s="221" t="s">
        <v>132</v>
      </c>
    </row>
    <row r="162" spans="1:65" s="14" customFormat="1" ht="11.25">
      <c r="B162" s="211"/>
      <c r="C162" s="212"/>
      <c r="D162" s="202" t="s">
        <v>231</v>
      </c>
      <c r="E162" s="213" t="s">
        <v>1</v>
      </c>
      <c r="F162" s="214" t="s">
        <v>330</v>
      </c>
      <c r="G162" s="212"/>
      <c r="H162" s="215">
        <v>7.7</v>
      </c>
      <c r="I162" s="216"/>
      <c r="J162" s="212"/>
      <c r="K162" s="212"/>
      <c r="L162" s="217"/>
      <c r="M162" s="218"/>
      <c r="N162" s="219"/>
      <c r="O162" s="219"/>
      <c r="P162" s="219"/>
      <c r="Q162" s="219"/>
      <c r="R162" s="219"/>
      <c r="S162" s="219"/>
      <c r="T162" s="220"/>
      <c r="AT162" s="221" t="s">
        <v>231</v>
      </c>
      <c r="AU162" s="221" t="s">
        <v>144</v>
      </c>
      <c r="AV162" s="14" t="s">
        <v>93</v>
      </c>
      <c r="AW162" s="14" t="s">
        <v>41</v>
      </c>
      <c r="AX162" s="14" t="s">
        <v>84</v>
      </c>
      <c r="AY162" s="221" t="s">
        <v>132</v>
      </c>
    </row>
    <row r="163" spans="1:65" s="15" customFormat="1" ht="11.25">
      <c r="B163" s="235"/>
      <c r="C163" s="236"/>
      <c r="D163" s="202" t="s">
        <v>231</v>
      </c>
      <c r="E163" s="237" t="s">
        <v>1</v>
      </c>
      <c r="F163" s="238" t="s">
        <v>331</v>
      </c>
      <c r="G163" s="236"/>
      <c r="H163" s="239">
        <v>399.77100000000002</v>
      </c>
      <c r="I163" s="240"/>
      <c r="J163" s="236"/>
      <c r="K163" s="236"/>
      <c r="L163" s="241"/>
      <c r="M163" s="242"/>
      <c r="N163" s="243"/>
      <c r="O163" s="243"/>
      <c r="P163" s="243"/>
      <c r="Q163" s="243"/>
      <c r="R163" s="243"/>
      <c r="S163" s="243"/>
      <c r="T163" s="244"/>
      <c r="AT163" s="245" t="s">
        <v>231</v>
      </c>
      <c r="AU163" s="245" t="s">
        <v>144</v>
      </c>
      <c r="AV163" s="15" t="s">
        <v>131</v>
      </c>
      <c r="AW163" s="15" t="s">
        <v>41</v>
      </c>
      <c r="AX163" s="15" t="s">
        <v>21</v>
      </c>
      <c r="AY163" s="245" t="s">
        <v>132</v>
      </c>
    </row>
    <row r="164" spans="1:65" s="2" customFormat="1" ht="16.5" customHeight="1">
      <c r="A164" s="35"/>
      <c r="B164" s="36"/>
      <c r="C164" s="187" t="s">
        <v>151</v>
      </c>
      <c r="D164" s="187" t="s">
        <v>135</v>
      </c>
      <c r="E164" s="188" t="s">
        <v>332</v>
      </c>
      <c r="F164" s="189" t="s">
        <v>333</v>
      </c>
      <c r="G164" s="190" t="s">
        <v>229</v>
      </c>
      <c r="H164" s="191">
        <v>399.77100000000002</v>
      </c>
      <c r="I164" s="192"/>
      <c r="J164" s="193">
        <f>ROUND(I164*H164,2)</f>
        <v>0</v>
      </c>
      <c r="K164" s="189" t="s">
        <v>221</v>
      </c>
      <c r="L164" s="40"/>
      <c r="M164" s="194" t="s">
        <v>1</v>
      </c>
      <c r="N164" s="195" t="s">
        <v>49</v>
      </c>
      <c r="O164" s="72"/>
      <c r="P164" s="196">
        <f>O164*H164</f>
        <v>0</v>
      </c>
      <c r="Q164" s="196">
        <v>0</v>
      </c>
      <c r="R164" s="196">
        <f>Q164*H164</f>
        <v>0</v>
      </c>
      <c r="S164" s="196">
        <v>0</v>
      </c>
      <c r="T164" s="197">
        <f>S164*H164</f>
        <v>0</v>
      </c>
      <c r="U164" s="35"/>
      <c r="V164" s="35"/>
      <c r="W164" s="35"/>
      <c r="X164" s="35"/>
      <c r="Y164" s="35"/>
      <c r="Z164" s="35"/>
      <c r="AA164" s="35"/>
      <c r="AB164" s="35"/>
      <c r="AC164" s="35"/>
      <c r="AD164" s="35"/>
      <c r="AE164" s="35"/>
      <c r="AR164" s="198" t="s">
        <v>131</v>
      </c>
      <c r="AT164" s="198" t="s">
        <v>135</v>
      </c>
      <c r="AU164" s="198" t="s">
        <v>144</v>
      </c>
      <c r="AY164" s="18" t="s">
        <v>132</v>
      </c>
      <c r="BE164" s="199">
        <f>IF(N164="základní",J164,0)</f>
        <v>0</v>
      </c>
      <c r="BF164" s="199">
        <f>IF(N164="snížená",J164,0)</f>
        <v>0</v>
      </c>
      <c r="BG164" s="199">
        <f>IF(N164="zákl. přenesená",J164,0)</f>
        <v>0</v>
      </c>
      <c r="BH164" s="199">
        <f>IF(N164="sníž. přenesená",J164,0)</f>
        <v>0</v>
      </c>
      <c r="BI164" s="199">
        <f>IF(N164="nulová",J164,0)</f>
        <v>0</v>
      </c>
      <c r="BJ164" s="18" t="s">
        <v>21</v>
      </c>
      <c r="BK164" s="199">
        <f>ROUND(I164*H164,2)</f>
        <v>0</v>
      </c>
      <c r="BL164" s="18" t="s">
        <v>131</v>
      </c>
      <c r="BM164" s="198" t="s">
        <v>334</v>
      </c>
    </row>
    <row r="165" spans="1:65" s="14" customFormat="1" ht="22.5">
      <c r="B165" s="211"/>
      <c r="C165" s="212"/>
      <c r="D165" s="202" t="s">
        <v>231</v>
      </c>
      <c r="E165" s="213" t="s">
        <v>1</v>
      </c>
      <c r="F165" s="214" t="s">
        <v>335</v>
      </c>
      <c r="G165" s="212"/>
      <c r="H165" s="215">
        <v>399.77100000000002</v>
      </c>
      <c r="I165" s="216"/>
      <c r="J165" s="212"/>
      <c r="K165" s="212"/>
      <c r="L165" s="217"/>
      <c r="M165" s="218"/>
      <c r="N165" s="219"/>
      <c r="O165" s="219"/>
      <c r="P165" s="219"/>
      <c r="Q165" s="219"/>
      <c r="R165" s="219"/>
      <c r="S165" s="219"/>
      <c r="T165" s="220"/>
      <c r="AT165" s="221" t="s">
        <v>231</v>
      </c>
      <c r="AU165" s="221" t="s">
        <v>144</v>
      </c>
      <c r="AV165" s="14" t="s">
        <v>93</v>
      </c>
      <c r="AW165" s="14" t="s">
        <v>41</v>
      </c>
      <c r="AX165" s="14" t="s">
        <v>21</v>
      </c>
      <c r="AY165" s="221" t="s">
        <v>132</v>
      </c>
    </row>
    <row r="166" spans="1:65" s="2" customFormat="1" ht="24">
      <c r="A166" s="35"/>
      <c r="B166" s="36"/>
      <c r="C166" s="187" t="s">
        <v>155</v>
      </c>
      <c r="D166" s="187" t="s">
        <v>135</v>
      </c>
      <c r="E166" s="188" t="s">
        <v>336</v>
      </c>
      <c r="F166" s="189" t="s">
        <v>337</v>
      </c>
      <c r="G166" s="190" t="s">
        <v>338</v>
      </c>
      <c r="H166" s="191">
        <v>699.59900000000005</v>
      </c>
      <c r="I166" s="192"/>
      <c r="J166" s="193">
        <f>ROUND(I166*H166,2)</f>
        <v>0</v>
      </c>
      <c r="K166" s="189" t="s">
        <v>221</v>
      </c>
      <c r="L166" s="40"/>
      <c r="M166" s="194" t="s">
        <v>1</v>
      </c>
      <c r="N166" s="195" t="s">
        <v>49</v>
      </c>
      <c r="O166" s="72"/>
      <c r="P166" s="196">
        <f>O166*H166</f>
        <v>0</v>
      </c>
      <c r="Q166" s="196">
        <v>0</v>
      </c>
      <c r="R166" s="196">
        <f>Q166*H166</f>
        <v>0</v>
      </c>
      <c r="S166" s="196">
        <v>0</v>
      </c>
      <c r="T166" s="197">
        <f>S166*H166</f>
        <v>0</v>
      </c>
      <c r="U166" s="35"/>
      <c r="V166" s="35"/>
      <c r="W166" s="35"/>
      <c r="X166" s="35"/>
      <c r="Y166" s="35"/>
      <c r="Z166" s="35"/>
      <c r="AA166" s="35"/>
      <c r="AB166" s="35"/>
      <c r="AC166" s="35"/>
      <c r="AD166" s="35"/>
      <c r="AE166" s="35"/>
      <c r="AR166" s="198" t="s">
        <v>131</v>
      </c>
      <c r="AT166" s="198" t="s">
        <v>135</v>
      </c>
      <c r="AU166" s="198" t="s">
        <v>144</v>
      </c>
      <c r="AY166" s="18" t="s">
        <v>132</v>
      </c>
      <c r="BE166" s="199">
        <f>IF(N166="základní",J166,0)</f>
        <v>0</v>
      </c>
      <c r="BF166" s="199">
        <f>IF(N166="snížená",J166,0)</f>
        <v>0</v>
      </c>
      <c r="BG166" s="199">
        <f>IF(N166="zákl. přenesená",J166,0)</f>
        <v>0</v>
      </c>
      <c r="BH166" s="199">
        <f>IF(N166="sníž. přenesená",J166,0)</f>
        <v>0</v>
      </c>
      <c r="BI166" s="199">
        <f>IF(N166="nulová",J166,0)</f>
        <v>0</v>
      </c>
      <c r="BJ166" s="18" t="s">
        <v>21</v>
      </c>
      <c r="BK166" s="199">
        <f>ROUND(I166*H166,2)</f>
        <v>0</v>
      </c>
      <c r="BL166" s="18" t="s">
        <v>131</v>
      </c>
      <c r="BM166" s="198" t="s">
        <v>339</v>
      </c>
    </row>
    <row r="167" spans="1:65" s="14" customFormat="1" ht="22.5">
      <c r="B167" s="211"/>
      <c r="C167" s="212"/>
      <c r="D167" s="202" t="s">
        <v>231</v>
      </c>
      <c r="E167" s="213" t="s">
        <v>1</v>
      </c>
      <c r="F167" s="214" t="s">
        <v>340</v>
      </c>
      <c r="G167" s="212"/>
      <c r="H167" s="215">
        <v>699.59924999999998</v>
      </c>
      <c r="I167" s="216"/>
      <c r="J167" s="212"/>
      <c r="K167" s="212"/>
      <c r="L167" s="217"/>
      <c r="M167" s="218"/>
      <c r="N167" s="219"/>
      <c r="O167" s="219"/>
      <c r="P167" s="219"/>
      <c r="Q167" s="219"/>
      <c r="R167" s="219"/>
      <c r="S167" s="219"/>
      <c r="T167" s="220"/>
      <c r="AT167" s="221" t="s">
        <v>231</v>
      </c>
      <c r="AU167" s="221" t="s">
        <v>144</v>
      </c>
      <c r="AV167" s="14" t="s">
        <v>93</v>
      </c>
      <c r="AW167" s="14" t="s">
        <v>41</v>
      </c>
      <c r="AX167" s="14" t="s">
        <v>21</v>
      </c>
      <c r="AY167" s="221" t="s">
        <v>132</v>
      </c>
    </row>
    <row r="168" spans="1:65" s="2" customFormat="1" ht="21.75" customHeight="1">
      <c r="A168" s="35"/>
      <c r="B168" s="36"/>
      <c r="C168" s="187" t="s">
        <v>159</v>
      </c>
      <c r="D168" s="187" t="s">
        <v>135</v>
      </c>
      <c r="E168" s="188" t="s">
        <v>341</v>
      </c>
      <c r="F168" s="189" t="s">
        <v>342</v>
      </c>
      <c r="G168" s="190" t="s">
        <v>220</v>
      </c>
      <c r="H168" s="191">
        <v>599.95500000000004</v>
      </c>
      <c r="I168" s="192"/>
      <c r="J168" s="193">
        <f>ROUND(I168*H168,2)</f>
        <v>0</v>
      </c>
      <c r="K168" s="189" t="s">
        <v>221</v>
      </c>
      <c r="L168" s="40"/>
      <c r="M168" s="194" t="s">
        <v>1</v>
      </c>
      <c r="N168" s="195" t="s">
        <v>49</v>
      </c>
      <c r="O168" s="72"/>
      <c r="P168" s="196">
        <f>O168*H168</f>
        <v>0</v>
      </c>
      <c r="Q168" s="196">
        <v>0</v>
      </c>
      <c r="R168" s="196">
        <f>Q168*H168</f>
        <v>0</v>
      </c>
      <c r="S168" s="196">
        <v>0</v>
      </c>
      <c r="T168" s="197">
        <f>S168*H168</f>
        <v>0</v>
      </c>
      <c r="U168" s="35"/>
      <c r="V168" s="35"/>
      <c r="W168" s="35"/>
      <c r="X168" s="35"/>
      <c r="Y168" s="35"/>
      <c r="Z168" s="35"/>
      <c r="AA168" s="35"/>
      <c r="AB168" s="35"/>
      <c r="AC168" s="35"/>
      <c r="AD168" s="35"/>
      <c r="AE168" s="35"/>
      <c r="AR168" s="198" t="s">
        <v>131</v>
      </c>
      <c r="AT168" s="198" t="s">
        <v>135</v>
      </c>
      <c r="AU168" s="198" t="s">
        <v>144</v>
      </c>
      <c r="AY168" s="18" t="s">
        <v>132</v>
      </c>
      <c r="BE168" s="199">
        <f>IF(N168="základní",J168,0)</f>
        <v>0</v>
      </c>
      <c r="BF168" s="199">
        <f>IF(N168="snížená",J168,0)</f>
        <v>0</v>
      </c>
      <c r="BG168" s="199">
        <f>IF(N168="zákl. přenesená",J168,0)</f>
        <v>0</v>
      </c>
      <c r="BH168" s="199">
        <f>IF(N168="sníž. přenesená",J168,0)</f>
        <v>0</v>
      </c>
      <c r="BI168" s="199">
        <f>IF(N168="nulová",J168,0)</f>
        <v>0</v>
      </c>
      <c r="BJ168" s="18" t="s">
        <v>21</v>
      </c>
      <c r="BK168" s="199">
        <f>ROUND(I168*H168,2)</f>
        <v>0</v>
      </c>
      <c r="BL168" s="18" t="s">
        <v>131</v>
      </c>
      <c r="BM168" s="198" t="s">
        <v>343</v>
      </c>
    </row>
    <row r="169" spans="1:65" s="14" customFormat="1" ht="11.25">
      <c r="B169" s="211"/>
      <c r="C169" s="212"/>
      <c r="D169" s="202" t="s">
        <v>231</v>
      </c>
      <c r="E169" s="213" t="s">
        <v>1</v>
      </c>
      <c r="F169" s="214" t="s">
        <v>344</v>
      </c>
      <c r="G169" s="212"/>
      <c r="H169" s="215">
        <v>498.39</v>
      </c>
      <c r="I169" s="216"/>
      <c r="J169" s="212"/>
      <c r="K169" s="212"/>
      <c r="L169" s="217"/>
      <c r="M169" s="218"/>
      <c r="N169" s="219"/>
      <c r="O169" s="219"/>
      <c r="P169" s="219"/>
      <c r="Q169" s="219"/>
      <c r="R169" s="219"/>
      <c r="S169" s="219"/>
      <c r="T169" s="220"/>
      <c r="AT169" s="221" t="s">
        <v>231</v>
      </c>
      <c r="AU169" s="221" t="s">
        <v>144</v>
      </c>
      <c r="AV169" s="14" t="s">
        <v>93</v>
      </c>
      <c r="AW169" s="14" t="s">
        <v>41</v>
      </c>
      <c r="AX169" s="14" t="s">
        <v>84</v>
      </c>
      <c r="AY169" s="221" t="s">
        <v>132</v>
      </c>
    </row>
    <row r="170" spans="1:65" s="14" customFormat="1" ht="11.25">
      <c r="B170" s="211"/>
      <c r="C170" s="212"/>
      <c r="D170" s="202" t="s">
        <v>231</v>
      </c>
      <c r="E170" s="213" t="s">
        <v>1</v>
      </c>
      <c r="F170" s="214" t="s">
        <v>345</v>
      </c>
      <c r="G170" s="212"/>
      <c r="H170" s="215">
        <v>72.704999999999998</v>
      </c>
      <c r="I170" s="216"/>
      <c r="J170" s="212"/>
      <c r="K170" s="212"/>
      <c r="L170" s="217"/>
      <c r="M170" s="218"/>
      <c r="N170" s="219"/>
      <c r="O170" s="219"/>
      <c r="P170" s="219"/>
      <c r="Q170" s="219"/>
      <c r="R170" s="219"/>
      <c r="S170" s="219"/>
      <c r="T170" s="220"/>
      <c r="AT170" s="221" t="s">
        <v>231</v>
      </c>
      <c r="AU170" s="221" t="s">
        <v>144</v>
      </c>
      <c r="AV170" s="14" t="s">
        <v>93</v>
      </c>
      <c r="AW170" s="14" t="s">
        <v>41</v>
      </c>
      <c r="AX170" s="14" t="s">
        <v>84</v>
      </c>
      <c r="AY170" s="221" t="s">
        <v>132</v>
      </c>
    </row>
    <row r="171" spans="1:65" s="14" customFormat="1" ht="11.25">
      <c r="B171" s="211"/>
      <c r="C171" s="212"/>
      <c r="D171" s="202" t="s">
        <v>231</v>
      </c>
      <c r="E171" s="213" t="s">
        <v>1</v>
      </c>
      <c r="F171" s="214" t="s">
        <v>346</v>
      </c>
      <c r="G171" s="212"/>
      <c r="H171" s="215">
        <v>28.86</v>
      </c>
      <c r="I171" s="216"/>
      <c r="J171" s="212"/>
      <c r="K171" s="212"/>
      <c r="L171" s="217"/>
      <c r="M171" s="218"/>
      <c r="N171" s="219"/>
      <c r="O171" s="219"/>
      <c r="P171" s="219"/>
      <c r="Q171" s="219"/>
      <c r="R171" s="219"/>
      <c r="S171" s="219"/>
      <c r="T171" s="220"/>
      <c r="AT171" s="221" t="s">
        <v>231</v>
      </c>
      <c r="AU171" s="221" t="s">
        <v>144</v>
      </c>
      <c r="AV171" s="14" t="s">
        <v>93</v>
      </c>
      <c r="AW171" s="14" t="s">
        <v>41</v>
      </c>
      <c r="AX171" s="14" t="s">
        <v>84</v>
      </c>
      <c r="AY171" s="221" t="s">
        <v>132</v>
      </c>
    </row>
    <row r="172" spans="1:65" s="15" customFormat="1" ht="11.25">
      <c r="B172" s="235"/>
      <c r="C172" s="236"/>
      <c r="D172" s="202" t="s">
        <v>231</v>
      </c>
      <c r="E172" s="237" t="s">
        <v>1</v>
      </c>
      <c r="F172" s="238" t="s">
        <v>331</v>
      </c>
      <c r="G172" s="236"/>
      <c r="H172" s="239">
        <v>599.95500000000004</v>
      </c>
      <c r="I172" s="240"/>
      <c r="J172" s="236"/>
      <c r="K172" s="236"/>
      <c r="L172" s="241"/>
      <c r="M172" s="242"/>
      <c r="N172" s="243"/>
      <c r="O172" s="243"/>
      <c r="P172" s="243"/>
      <c r="Q172" s="243"/>
      <c r="R172" s="243"/>
      <c r="S172" s="243"/>
      <c r="T172" s="244"/>
      <c r="AT172" s="245" t="s">
        <v>231</v>
      </c>
      <c r="AU172" s="245" t="s">
        <v>144</v>
      </c>
      <c r="AV172" s="15" t="s">
        <v>131</v>
      </c>
      <c r="AW172" s="15" t="s">
        <v>41</v>
      </c>
      <c r="AX172" s="15" t="s">
        <v>21</v>
      </c>
      <c r="AY172" s="245" t="s">
        <v>132</v>
      </c>
    </row>
    <row r="173" spans="1:65" s="12" customFormat="1" ht="20.85" customHeight="1">
      <c r="B173" s="171"/>
      <c r="C173" s="172"/>
      <c r="D173" s="173" t="s">
        <v>83</v>
      </c>
      <c r="E173" s="185" t="s">
        <v>347</v>
      </c>
      <c r="F173" s="185" t="s">
        <v>348</v>
      </c>
      <c r="G173" s="172"/>
      <c r="H173" s="172"/>
      <c r="I173" s="175"/>
      <c r="J173" s="186">
        <f>BK173</f>
        <v>0</v>
      </c>
      <c r="K173" s="172"/>
      <c r="L173" s="177"/>
      <c r="M173" s="178"/>
      <c r="N173" s="179"/>
      <c r="O173" s="179"/>
      <c r="P173" s="180">
        <f>SUM(P174:P188)</f>
        <v>0</v>
      </c>
      <c r="Q173" s="179"/>
      <c r="R173" s="180">
        <f>SUM(R174:R188)</f>
        <v>0</v>
      </c>
      <c r="S173" s="179"/>
      <c r="T173" s="181">
        <f>SUM(T174:T188)</f>
        <v>0</v>
      </c>
      <c r="AR173" s="182" t="s">
        <v>21</v>
      </c>
      <c r="AT173" s="183" t="s">
        <v>83</v>
      </c>
      <c r="AU173" s="183" t="s">
        <v>93</v>
      </c>
      <c r="AY173" s="182" t="s">
        <v>132</v>
      </c>
      <c r="BK173" s="184">
        <f>SUM(BK174:BK188)</f>
        <v>0</v>
      </c>
    </row>
    <row r="174" spans="1:65" s="2" customFormat="1" ht="24">
      <c r="A174" s="35"/>
      <c r="B174" s="36"/>
      <c r="C174" s="187" t="s">
        <v>163</v>
      </c>
      <c r="D174" s="187" t="s">
        <v>135</v>
      </c>
      <c r="E174" s="188" t="s">
        <v>349</v>
      </c>
      <c r="F174" s="189" t="s">
        <v>350</v>
      </c>
      <c r="G174" s="190" t="s">
        <v>229</v>
      </c>
      <c r="H174" s="191">
        <v>392.07100000000003</v>
      </c>
      <c r="I174" s="192"/>
      <c r="J174" s="193">
        <f>ROUND(I174*H174,2)</f>
        <v>0</v>
      </c>
      <c r="K174" s="189" t="s">
        <v>221</v>
      </c>
      <c r="L174" s="40"/>
      <c r="M174" s="194" t="s">
        <v>1</v>
      </c>
      <c r="N174" s="195" t="s">
        <v>49</v>
      </c>
      <c r="O174" s="72"/>
      <c r="P174" s="196">
        <f>O174*H174</f>
        <v>0</v>
      </c>
      <c r="Q174" s="196">
        <v>0</v>
      </c>
      <c r="R174" s="196">
        <f>Q174*H174</f>
        <v>0</v>
      </c>
      <c r="S174" s="196">
        <v>0</v>
      </c>
      <c r="T174" s="197">
        <f>S174*H174</f>
        <v>0</v>
      </c>
      <c r="U174" s="35"/>
      <c r="V174" s="35"/>
      <c r="W174" s="35"/>
      <c r="X174" s="35"/>
      <c r="Y174" s="35"/>
      <c r="Z174" s="35"/>
      <c r="AA174" s="35"/>
      <c r="AB174" s="35"/>
      <c r="AC174" s="35"/>
      <c r="AD174" s="35"/>
      <c r="AE174" s="35"/>
      <c r="AR174" s="198" t="s">
        <v>131</v>
      </c>
      <c r="AT174" s="198" t="s">
        <v>135</v>
      </c>
      <c r="AU174" s="198" t="s">
        <v>144</v>
      </c>
      <c r="AY174" s="18" t="s">
        <v>132</v>
      </c>
      <c r="BE174" s="199">
        <f>IF(N174="základní",J174,0)</f>
        <v>0</v>
      </c>
      <c r="BF174" s="199">
        <f>IF(N174="snížená",J174,0)</f>
        <v>0</v>
      </c>
      <c r="BG174" s="199">
        <f>IF(N174="zákl. přenesená",J174,0)</f>
        <v>0</v>
      </c>
      <c r="BH174" s="199">
        <f>IF(N174="sníž. přenesená",J174,0)</f>
        <v>0</v>
      </c>
      <c r="BI174" s="199">
        <f>IF(N174="nulová",J174,0)</f>
        <v>0</v>
      </c>
      <c r="BJ174" s="18" t="s">
        <v>21</v>
      </c>
      <c r="BK174" s="199">
        <f>ROUND(I174*H174,2)</f>
        <v>0</v>
      </c>
      <c r="BL174" s="18" t="s">
        <v>131</v>
      </c>
      <c r="BM174" s="198" t="s">
        <v>351</v>
      </c>
    </row>
    <row r="175" spans="1:65" s="13" customFormat="1" ht="11.25">
      <c r="B175" s="200"/>
      <c r="C175" s="201"/>
      <c r="D175" s="202" t="s">
        <v>231</v>
      </c>
      <c r="E175" s="203" t="s">
        <v>1</v>
      </c>
      <c r="F175" s="204" t="s">
        <v>352</v>
      </c>
      <c r="G175" s="201"/>
      <c r="H175" s="203" t="s">
        <v>1</v>
      </c>
      <c r="I175" s="205"/>
      <c r="J175" s="201"/>
      <c r="K175" s="201"/>
      <c r="L175" s="206"/>
      <c r="M175" s="207"/>
      <c r="N175" s="208"/>
      <c r="O175" s="208"/>
      <c r="P175" s="208"/>
      <c r="Q175" s="208"/>
      <c r="R175" s="208"/>
      <c r="S175" s="208"/>
      <c r="T175" s="209"/>
      <c r="AT175" s="210" t="s">
        <v>231</v>
      </c>
      <c r="AU175" s="210" t="s">
        <v>144</v>
      </c>
      <c r="AV175" s="13" t="s">
        <v>21</v>
      </c>
      <c r="AW175" s="13" t="s">
        <v>41</v>
      </c>
      <c r="AX175" s="13" t="s">
        <v>84</v>
      </c>
      <c r="AY175" s="210" t="s">
        <v>132</v>
      </c>
    </row>
    <row r="176" spans="1:65" s="14" customFormat="1" ht="11.25">
      <c r="B176" s="211"/>
      <c r="C176" s="212"/>
      <c r="D176" s="202" t="s">
        <v>231</v>
      </c>
      <c r="E176" s="213" t="s">
        <v>1</v>
      </c>
      <c r="F176" s="214" t="s">
        <v>353</v>
      </c>
      <c r="G176" s="212"/>
      <c r="H176" s="215">
        <v>144.53309999999999</v>
      </c>
      <c r="I176" s="216"/>
      <c r="J176" s="212"/>
      <c r="K176" s="212"/>
      <c r="L176" s="217"/>
      <c r="M176" s="218"/>
      <c r="N176" s="219"/>
      <c r="O176" s="219"/>
      <c r="P176" s="219"/>
      <c r="Q176" s="219"/>
      <c r="R176" s="219"/>
      <c r="S176" s="219"/>
      <c r="T176" s="220"/>
      <c r="AT176" s="221" t="s">
        <v>231</v>
      </c>
      <c r="AU176" s="221" t="s">
        <v>144</v>
      </c>
      <c r="AV176" s="14" t="s">
        <v>93</v>
      </c>
      <c r="AW176" s="14" t="s">
        <v>41</v>
      </c>
      <c r="AX176" s="14" t="s">
        <v>84</v>
      </c>
      <c r="AY176" s="221" t="s">
        <v>132</v>
      </c>
    </row>
    <row r="177" spans="1:65" s="14" customFormat="1" ht="11.25">
      <c r="B177" s="211"/>
      <c r="C177" s="212"/>
      <c r="D177" s="202" t="s">
        <v>231</v>
      </c>
      <c r="E177" s="213" t="s">
        <v>1</v>
      </c>
      <c r="F177" s="214" t="s">
        <v>354</v>
      </c>
      <c r="G177" s="212"/>
      <c r="H177" s="215">
        <v>15.818250000000001</v>
      </c>
      <c r="I177" s="216"/>
      <c r="J177" s="212"/>
      <c r="K177" s="212"/>
      <c r="L177" s="217"/>
      <c r="M177" s="218"/>
      <c r="N177" s="219"/>
      <c r="O177" s="219"/>
      <c r="P177" s="219"/>
      <c r="Q177" s="219"/>
      <c r="R177" s="219"/>
      <c r="S177" s="219"/>
      <c r="T177" s="220"/>
      <c r="AT177" s="221" t="s">
        <v>231</v>
      </c>
      <c r="AU177" s="221" t="s">
        <v>144</v>
      </c>
      <c r="AV177" s="14" t="s">
        <v>93</v>
      </c>
      <c r="AW177" s="14" t="s">
        <v>41</v>
      </c>
      <c r="AX177" s="14" t="s">
        <v>84</v>
      </c>
      <c r="AY177" s="221" t="s">
        <v>132</v>
      </c>
    </row>
    <row r="178" spans="1:65" s="14" customFormat="1" ht="11.25">
      <c r="B178" s="211"/>
      <c r="C178" s="212"/>
      <c r="D178" s="202" t="s">
        <v>231</v>
      </c>
      <c r="E178" s="213" t="s">
        <v>1</v>
      </c>
      <c r="F178" s="214" t="s">
        <v>355</v>
      </c>
      <c r="G178" s="212"/>
      <c r="H178" s="215">
        <v>6.2789999999999999</v>
      </c>
      <c r="I178" s="216"/>
      <c r="J178" s="212"/>
      <c r="K178" s="212"/>
      <c r="L178" s="217"/>
      <c r="M178" s="218"/>
      <c r="N178" s="219"/>
      <c r="O178" s="219"/>
      <c r="P178" s="219"/>
      <c r="Q178" s="219"/>
      <c r="R178" s="219"/>
      <c r="S178" s="219"/>
      <c r="T178" s="220"/>
      <c r="AT178" s="221" t="s">
        <v>231</v>
      </c>
      <c r="AU178" s="221" t="s">
        <v>144</v>
      </c>
      <c r="AV178" s="14" t="s">
        <v>93</v>
      </c>
      <c r="AW178" s="14" t="s">
        <v>41</v>
      </c>
      <c r="AX178" s="14" t="s">
        <v>84</v>
      </c>
      <c r="AY178" s="221" t="s">
        <v>132</v>
      </c>
    </row>
    <row r="179" spans="1:65" s="13" customFormat="1" ht="11.25">
      <c r="B179" s="200"/>
      <c r="C179" s="201"/>
      <c r="D179" s="202" t="s">
        <v>231</v>
      </c>
      <c r="E179" s="203" t="s">
        <v>1</v>
      </c>
      <c r="F179" s="204" t="s">
        <v>356</v>
      </c>
      <c r="G179" s="201"/>
      <c r="H179" s="203" t="s">
        <v>1</v>
      </c>
      <c r="I179" s="205"/>
      <c r="J179" s="201"/>
      <c r="K179" s="201"/>
      <c r="L179" s="206"/>
      <c r="M179" s="207"/>
      <c r="N179" s="208"/>
      <c r="O179" s="208"/>
      <c r="P179" s="208"/>
      <c r="Q179" s="208"/>
      <c r="R179" s="208"/>
      <c r="S179" s="208"/>
      <c r="T179" s="209"/>
      <c r="AT179" s="210" t="s">
        <v>231</v>
      </c>
      <c r="AU179" s="210" t="s">
        <v>144</v>
      </c>
      <c r="AV179" s="13" t="s">
        <v>21</v>
      </c>
      <c r="AW179" s="13" t="s">
        <v>41</v>
      </c>
      <c r="AX179" s="13" t="s">
        <v>84</v>
      </c>
      <c r="AY179" s="210" t="s">
        <v>132</v>
      </c>
    </row>
    <row r="180" spans="1:65" s="14" customFormat="1" ht="11.25">
      <c r="B180" s="211"/>
      <c r="C180" s="212"/>
      <c r="D180" s="202" t="s">
        <v>231</v>
      </c>
      <c r="E180" s="213" t="s">
        <v>1</v>
      </c>
      <c r="F180" s="214" t="s">
        <v>357</v>
      </c>
      <c r="G180" s="212"/>
      <c r="H180" s="215">
        <v>14.541</v>
      </c>
      <c r="I180" s="216"/>
      <c r="J180" s="212"/>
      <c r="K180" s="212"/>
      <c r="L180" s="217"/>
      <c r="M180" s="218"/>
      <c r="N180" s="219"/>
      <c r="O180" s="219"/>
      <c r="P180" s="219"/>
      <c r="Q180" s="219"/>
      <c r="R180" s="219"/>
      <c r="S180" s="219"/>
      <c r="T180" s="220"/>
      <c r="AT180" s="221" t="s">
        <v>231</v>
      </c>
      <c r="AU180" s="221" t="s">
        <v>144</v>
      </c>
      <c r="AV180" s="14" t="s">
        <v>93</v>
      </c>
      <c r="AW180" s="14" t="s">
        <v>41</v>
      </c>
      <c r="AX180" s="14" t="s">
        <v>84</v>
      </c>
      <c r="AY180" s="221" t="s">
        <v>132</v>
      </c>
    </row>
    <row r="181" spans="1:65" s="14" customFormat="1" ht="11.25">
      <c r="B181" s="211"/>
      <c r="C181" s="212"/>
      <c r="D181" s="202" t="s">
        <v>231</v>
      </c>
      <c r="E181" s="213" t="s">
        <v>1</v>
      </c>
      <c r="F181" s="214" t="s">
        <v>358</v>
      </c>
      <c r="G181" s="212"/>
      <c r="H181" s="215">
        <v>199.35599999999999</v>
      </c>
      <c r="I181" s="216"/>
      <c r="J181" s="212"/>
      <c r="K181" s="212"/>
      <c r="L181" s="217"/>
      <c r="M181" s="218"/>
      <c r="N181" s="219"/>
      <c r="O181" s="219"/>
      <c r="P181" s="219"/>
      <c r="Q181" s="219"/>
      <c r="R181" s="219"/>
      <c r="S181" s="219"/>
      <c r="T181" s="220"/>
      <c r="AT181" s="221" t="s">
        <v>231</v>
      </c>
      <c r="AU181" s="221" t="s">
        <v>144</v>
      </c>
      <c r="AV181" s="14" t="s">
        <v>93</v>
      </c>
      <c r="AW181" s="14" t="s">
        <v>41</v>
      </c>
      <c r="AX181" s="14" t="s">
        <v>84</v>
      </c>
      <c r="AY181" s="221" t="s">
        <v>132</v>
      </c>
    </row>
    <row r="182" spans="1:65" s="14" customFormat="1" ht="11.25">
      <c r="B182" s="211"/>
      <c r="C182" s="212"/>
      <c r="D182" s="202" t="s">
        <v>231</v>
      </c>
      <c r="E182" s="213" t="s">
        <v>1</v>
      </c>
      <c r="F182" s="214" t="s">
        <v>359</v>
      </c>
      <c r="G182" s="212"/>
      <c r="H182" s="215">
        <v>11.544</v>
      </c>
      <c r="I182" s="216"/>
      <c r="J182" s="212"/>
      <c r="K182" s="212"/>
      <c r="L182" s="217"/>
      <c r="M182" s="218"/>
      <c r="N182" s="219"/>
      <c r="O182" s="219"/>
      <c r="P182" s="219"/>
      <c r="Q182" s="219"/>
      <c r="R182" s="219"/>
      <c r="S182" s="219"/>
      <c r="T182" s="220"/>
      <c r="AT182" s="221" t="s">
        <v>231</v>
      </c>
      <c r="AU182" s="221" t="s">
        <v>144</v>
      </c>
      <c r="AV182" s="14" t="s">
        <v>93</v>
      </c>
      <c r="AW182" s="14" t="s">
        <v>41</v>
      </c>
      <c r="AX182" s="14" t="s">
        <v>84</v>
      </c>
      <c r="AY182" s="221" t="s">
        <v>132</v>
      </c>
    </row>
    <row r="183" spans="1:65" s="15" customFormat="1" ht="11.25">
      <c r="B183" s="235"/>
      <c r="C183" s="236"/>
      <c r="D183" s="202" t="s">
        <v>231</v>
      </c>
      <c r="E183" s="237" t="s">
        <v>1</v>
      </c>
      <c r="F183" s="238" t="s">
        <v>331</v>
      </c>
      <c r="G183" s="236"/>
      <c r="H183" s="239">
        <v>392.07135</v>
      </c>
      <c r="I183" s="240"/>
      <c r="J183" s="236"/>
      <c r="K183" s="236"/>
      <c r="L183" s="241"/>
      <c r="M183" s="242"/>
      <c r="N183" s="243"/>
      <c r="O183" s="243"/>
      <c r="P183" s="243"/>
      <c r="Q183" s="243"/>
      <c r="R183" s="243"/>
      <c r="S183" s="243"/>
      <c r="T183" s="244"/>
      <c r="AT183" s="245" t="s">
        <v>231</v>
      </c>
      <c r="AU183" s="245" t="s">
        <v>144</v>
      </c>
      <c r="AV183" s="15" t="s">
        <v>131</v>
      </c>
      <c r="AW183" s="15" t="s">
        <v>41</v>
      </c>
      <c r="AX183" s="15" t="s">
        <v>21</v>
      </c>
      <c r="AY183" s="245" t="s">
        <v>132</v>
      </c>
    </row>
    <row r="184" spans="1:65" s="2" customFormat="1" ht="24">
      <c r="A184" s="35"/>
      <c r="B184" s="36"/>
      <c r="C184" s="187" t="s">
        <v>167</v>
      </c>
      <c r="D184" s="187" t="s">
        <v>135</v>
      </c>
      <c r="E184" s="188" t="s">
        <v>360</v>
      </c>
      <c r="F184" s="189" t="s">
        <v>361</v>
      </c>
      <c r="G184" s="190" t="s">
        <v>229</v>
      </c>
      <c r="H184" s="191">
        <v>392.07100000000003</v>
      </c>
      <c r="I184" s="192"/>
      <c r="J184" s="193">
        <f>ROUND(I184*H184,2)</f>
        <v>0</v>
      </c>
      <c r="K184" s="189" t="s">
        <v>221</v>
      </c>
      <c r="L184" s="40"/>
      <c r="M184" s="194" t="s">
        <v>1</v>
      </c>
      <c r="N184" s="195" t="s">
        <v>49</v>
      </c>
      <c r="O184" s="72"/>
      <c r="P184" s="196">
        <f>O184*H184</f>
        <v>0</v>
      </c>
      <c r="Q184" s="196">
        <v>0</v>
      </c>
      <c r="R184" s="196">
        <f>Q184*H184</f>
        <v>0</v>
      </c>
      <c r="S184" s="196">
        <v>0</v>
      </c>
      <c r="T184" s="197">
        <f>S184*H184</f>
        <v>0</v>
      </c>
      <c r="U184" s="35"/>
      <c r="V184" s="35"/>
      <c r="W184" s="35"/>
      <c r="X184" s="35"/>
      <c r="Y184" s="35"/>
      <c r="Z184" s="35"/>
      <c r="AA184" s="35"/>
      <c r="AB184" s="35"/>
      <c r="AC184" s="35"/>
      <c r="AD184" s="35"/>
      <c r="AE184" s="35"/>
      <c r="AR184" s="198" t="s">
        <v>131</v>
      </c>
      <c r="AT184" s="198" t="s">
        <v>135</v>
      </c>
      <c r="AU184" s="198" t="s">
        <v>144</v>
      </c>
      <c r="AY184" s="18" t="s">
        <v>132</v>
      </c>
      <c r="BE184" s="199">
        <f>IF(N184="základní",J184,0)</f>
        <v>0</v>
      </c>
      <c r="BF184" s="199">
        <f>IF(N184="snížená",J184,0)</f>
        <v>0</v>
      </c>
      <c r="BG184" s="199">
        <f>IF(N184="zákl. přenesená",J184,0)</f>
        <v>0</v>
      </c>
      <c r="BH184" s="199">
        <f>IF(N184="sníž. přenesená",J184,0)</f>
        <v>0</v>
      </c>
      <c r="BI184" s="199">
        <f>IF(N184="nulová",J184,0)</f>
        <v>0</v>
      </c>
      <c r="BJ184" s="18" t="s">
        <v>21</v>
      </c>
      <c r="BK184" s="199">
        <f>ROUND(I184*H184,2)</f>
        <v>0</v>
      </c>
      <c r="BL184" s="18" t="s">
        <v>131</v>
      </c>
      <c r="BM184" s="198" t="s">
        <v>362</v>
      </c>
    </row>
    <row r="185" spans="1:65" s="14" customFormat="1" ht="11.25">
      <c r="B185" s="211"/>
      <c r="C185" s="212"/>
      <c r="D185" s="202" t="s">
        <v>231</v>
      </c>
      <c r="E185" s="213" t="s">
        <v>1</v>
      </c>
      <c r="F185" s="214" t="s">
        <v>363</v>
      </c>
      <c r="G185" s="212"/>
      <c r="H185" s="215">
        <v>392.07100000000003</v>
      </c>
      <c r="I185" s="216"/>
      <c r="J185" s="212"/>
      <c r="K185" s="212"/>
      <c r="L185" s="217"/>
      <c r="M185" s="218"/>
      <c r="N185" s="219"/>
      <c r="O185" s="219"/>
      <c r="P185" s="219"/>
      <c r="Q185" s="219"/>
      <c r="R185" s="219"/>
      <c r="S185" s="219"/>
      <c r="T185" s="220"/>
      <c r="AT185" s="221" t="s">
        <v>231</v>
      </c>
      <c r="AU185" s="221" t="s">
        <v>144</v>
      </c>
      <c r="AV185" s="14" t="s">
        <v>93</v>
      </c>
      <c r="AW185" s="14" t="s">
        <v>41</v>
      </c>
      <c r="AX185" s="14" t="s">
        <v>21</v>
      </c>
      <c r="AY185" s="221" t="s">
        <v>132</v>
      </c>
    </row>
    <row r="186" spans="1:65" s="2" customFormat="1" ht="24">
      <c r="A186" s="35"/>
      <c r="B186" s="36"/>
      <c r="C186" s="187" t="s">
        <v>26</v>
      </c>
      <c r="D186" s="187" t="s">
        <v>135</v>
      </c>
      <c r="E186" s="188" t="s">
        <v>364</v>
      </c>
      <c r="F186" s="189" t="s">
        <v>365</v>
      </c>
      <c r="G186" s="190" t="s">
        <v>229</v>
      </c>
      <c r="H186" s="191">
        <v>156.828</v>
      </c>
      <c r="I186" s="192"/>
      <c r="J186" s="193">
        <f>ROUND(I186*H186,2)</f>
        <v>0</v>
      </c>
      <c r="K186" s="189" t="s">
        <v>221</v>
      </c>
      <c r="L186" s="40"/>
      <c r="M186" s="194" t="s">
        <v>1</v>
      </c>
      <c r="N186" s="195" t="s">
        <v>49</v>
      </c>
      <c r="O186" s="72"/>
      <c r="P186" s="196">
        <f>O186*H186</f>
        <v>0</v>
      </c>
      <c r="Q186" s="196">
        <v>0</v>
      </c>
      <c r="R186" s="196">
        <f>Q186*H186</f>
        <v>0</v>
      </c>
      <c r="S186" s="196">
        <v>0</v>
      </c>
      <c r="T186" s="197">
        <f>S186*H186</f>
        <v>0</v>
      </c>
      <c r="U186" s="35"/>
      <c r="V186" s="35"/>
      <c r="W186" s="35"/>
      <c r="X186" s="35"/>
      <c r="Y186" s="35"/>
      <c r="Z186" s="35"/>
      <c r="AA186" s="35"/>
      <c r="AB186" s="35"/>
      <c r="AC186" s="35"/>
      <c r="AD186" s="35"/>
      <c r="AE186" s="35"/>
      <c r="AR186" s="198" t="s">
        <v>131</v>
      </c>
      <c r="AT186" s="198" t="s">
        <v>135</v>
      </c>
      <c r="AU186" s="198" t="s">
        <v>144</v>
      </c>
      <c r="AY186" s="18" t="s">
        <v>132</v>
      </c>
      <c r="BE186" s="199">
        <f>IF(N186="základní",J186,0)</f>
        <v>0</v>
      </c>
      <c r="BF186" s="199">
        <f>IF(N186="snížená",J186,0)</f>
        <v>0</v>
      </c>
      <c r="BG186" s="199">
        <f>IF(N186="zákl. přenesená",J186,0)</f>
        <v>0</v>
      </c>
      <c r="BH186" s="199">
        <f>IF(N186="sníž. přenesená",J186,0)</f>
        <v>0</v>
      </c>
      <c r="BI186" s="199">
        <f>IF(N186="nulová",J186,0)</f>
        <v>0</v>
      </c>
      <c r="BJ186" s="18" t="s">
        <v>21</v>
      </c>
      <c r="BK186" s="199">
        <f>ROUND(I186*H186,2)</f>
        <v>0</v>
      </c>
      <c r="BL186" s="18" t="s">
        <v>131</v>
      </c>
      <c r="BM186" s="198" t="s">
        <v>366</v>
      </c>
    </row>
    <row r="187" spans="1:65" s="13" customFormat="1" ht="11.25">
      <c r="B187" s="200"/>
      <c r="C187" s="201"/>
      <c r="D187" s="202" t="s">
        <v>231</v>
      </c>
      <c r="E187" s="203" t="s">
        <v>1</v>
      </c>
      <c r="F187" s="204" t="s">
        <v>367</v>
      </c>
      <c r="G187" s="201"/>
      <c r="H187" s="203" t="s">
        <v>1</v>
      </c>
      <c r="I187" s="205"/>
      <c r="J187" s="201"/>
      <c r="K187" s="201"/>
      <c r="L187" s="206"/>
      <c r="M187" s="207"/>
      <c r="N187" s="208"/>
      <c r="O187" s="208"/>
      <c r="P187" s="208"/>
      <c r="Q187" s="208"/>
      <c r="R187" s="208"/>
      <c r="S187" s="208"/>
      <c r="T187" s="209"/>
      <c r="AT187" s="210" t="s">
        <v>231</v>
      </c>
      <c r="AU187" s="210" t="s">
        <v>144</v>
      </c>
      <c r="AV187" s="13" t="s">
        <v>21</v>
      </c>
      <c r="AW187" s="13" t="s">
        <v>41</v>
      </c>
      <c r="AX187" s="13" t="s">
        <v>84</v>
      </c>
      <c r="AY187" s="210" t="s">
        <v>132</v>
      </c>
    </row>
    <row r="188" spans="1:65" s="14" customFormat="1" ht="11.25">
      <c r="B188" s="211"/>
      <c r="C188" s="212"/>
      <c r="D188" s="202" t="s">
        <v>231</v>
      </c>
      <c r="E188" s="213" t="s">
        <v>1</v>
      </c>
      <c r="F188" s="214" t="s">
        <v>368</v>
      </c>
      <c r="G188" s="212"/>
      <c r="H188" s="215">
        <v>156.82839999999999</v>
      </c>
      <c r="I188" s="216"/>
      <c r="J188" s="212"/>
      <c r="K188" s="212"/>
      <c r="L188" s="217"/>
      <c r="M188" s="218"/>
      <c r="N188" s="219"/>
      <c r="O188" s="219"/>
      <c r="P188" s="219"/>
      <c r="Q188" s="219"/>
      <c r="R188" s="219"/>
      <c r="S188" s="219"/>
      <c r="T188" s="220"/>
      <c r="AT188" s="221" t="s">
        <v>231</v>
      </c>
      <c r="AU188" s="221" t="s">
        <v>144</v>
      </c>
      <c r="AV188" s="14" t="s">
        <v>93</v>
      </c>
      <c r="AW188" s="14" t="s">
        <v>41</v>
      </c>
      <c r="AX188" s="14" t="s">
        <v>21</v>
      </c>
      <c r="AY188" s="221" t="s">
        <v>132</v>
      </c>
    </row>
    <row r="189" spans="1:65" s="12" customFormat="1" ht="20.85" customHeight="1">
      <c r="B189" s="171"/>
      <c r="C189" s="172"/>
      <c r="D189" s="173" t="s">
        <v>83</v>
      </c>
      <c r="E189" s="185" t="s">
        <v>369</v>
      </c>
      <c r="F189" s="185" t="s">
        <v>370</v>
      </c>
      <c r="G189" s="172"/>
      <c r="H189" s="172"/>
      <c r="I189" s="175"/>
      <c r="J189" s="186">
        <f>BK189</f>
        <v>0</v>
      </c>
      <c r="K189" s="172"/>
      <c r="L189" s="177"/>
      <c r="M189" s="178"/>
      <c r="N189" s="179"/>
      <c r="O189" s="179"/>
      <c r="P189" s="180">
        <f>SUM(P190:P195)</f>
        <v>0</v>
      </c>
      <c r="Q189" s="179"/>
      <c r="R189" s="180">
        <f>SUM(R190:R195)</f>
        <v>0</v>
      </c>
      <c r="S189" s="179"/>
      <c r="T189" s="181">
        <f>SUM(T190:T195)</f>
        <v>0</v>
      </c>
      <c r="AR189" s="182" t="s">
        <v>21</v>
      </c>
      <c r="AT189" s="183" t="s">
        <v>83</v>
      </c>
      <c r="AU189" s="183" t="s">
        <v>93</v>
      </c>
      <c r="AY189" s="182" t="s">
        <v>132</v>
      </c>
      <c r="BK189" s="184">
        <f>SUM(BK190:BK195)</f>
        <v>0</v>
      </c>
    </row>
    <row r="190" spans="1:65" s="2" customFormat="1" ht="24">
      <c r="A190" s="35"/>
      <c r="B190" s="36"/>
      <c r="C190" s="187" t="s">
        <v>176</v>
      </c>
      <c r="D190" s="187" t="s">
        <v>135</v>
      </c>
      <c r="E190" s="188" t="s">
        <v>371</v>
      </c>
      <c r="F190" s="189" t="s">
        <v>372</v>
      </c>
      <c r="G190" s="190" t="s">
        <v>229</v>
      </c>
      <c r="H190" s="191">
        <v>27.225000000000001</v>
      </c>
      <c r="I190" s="192"/>
      <c r="J190" s="193">
        <f>ROUND(I190*H190,2)</f>
        <v>0</v>
      </c>
      <c r="K190" s="189" t="s">
        <v>221</v>
      </c>
      <c r="L190" s="40"/>
      <c r="M190" s="194" t="s">
        <v>1</v>
      </c>
      <c r="N190" s="195" t="s">
        <v>49</v>
      </c>
      <c r="O190" s="72"/>
      <c r="P190" s="196">
        <f>O190*H190</f>
        <v>0</v>
      </c>
      <c r="Q190" s="196">
        <v>0</v>
      </c>
      <c r="R190" s="196">
        <f>Q190*H190</f>
        <v>0</v>
      </c>
      <c r="S190" s="196">
        <v>0</v>
      </c>
      <c r="T190" s="197">
        <f>S190*H190</f>
        <v>0</v>
      </c>
      <c r="U190" s="35"/>
      <c r="V190" s="35"/>
      <c r="W190" s="35"/>
      <c r="X190" s="35"/>
      <c r="Y190" s="35"/>
      <c r="Z190" s="35"/>
      <c r="AA190" s="35"/>
      <c r="AB190" s="35"/>
      <c r="AC190" s="35"/>
      <c r="AD190" s="35"/>
      <c r="AE190" s="35"/>
      <c r="AR190" s="198" t="s">
        <v>131</v>
      </c>
      <c r="AT190" s="198" t="s">
        <v>135</v>
      </c>
      <c r="AU190" s="198" t="s">
        <v>144</v>
      </c>
      <c r="AY190" s="18" t="s">
        <v>132</v>
      </c>
      <c r="BE190" s="199">
        <f>IF(N190="základní",J190,0)</f>
        <v>0</v>
      </c>
      <c r="BF190" s="199">
        <f>IF(N190="snížená",J190,0)</f>
        <v>0</v>
      </c>
      <c r="BG190" s="199">
        <f>IF(N190="zákl. přenesená",J190,0)</f>
        <v>0</v>
      </c>
      <c r="BH190" s="199">
        <f>IF(N190="sníž. přenesená",J190,0)</f>
        <v>0</v>
      </c>
      <c r="BI190" s="199">
        <f>IF(N190="nulová",J190,0)</f>
        <v>0</v>
      </c>
      <c r="BJ190" s="18" t="s">
        <v>21</v>
      </c>
      <c r="BK190" s="199">
        <f>ROUND(I190*H190,2)</f>
        <v>0</v>
      </c>
      <c r="BL190" s="18" t="s">
        <v>131</v>
      </c>
      <c r="BM190" s="198" t="s">
        <v>373</v>
      </c>
    </row>
    <row r="191" spans="1:65" s="14" customFormat="1" ht="11.25">
      <c r="B191" s="211"/>
      <c r="C191" s="212"/>
      <c r="D191" s="202" t="s">
        <v>231</v>
      </c>
      <c r="E191" s="213" t="s">
        <v>1</v>
      </c>
      <c r="F191" s="214" t="s">
        <v>374</v>
      </c>
      <c r="G191" s="212"/>
      <c r="H191" s="215">
        <v>27.225000000000001</v>
      </c>
      <c r="I191" s="216"/>
      <c r="J191" s="212"/>
      <c r="K191" s="212"/>
      <c r="L191" s="217"/>
      <c r="M191" s="218"/>
      <c r="N191" s="219"/>
      <c r="O191" s="219"/>
      <c r="P191" s="219"/>
      <c r="Q191" s="219"/>
      <c r="R191" s="219"/>
      <c r="S191" s="219"/>
      <c r="T191" s="220"/>
      <c r="AT191" s="221" t="s">
        <v>231</v>
      </c>
      <c r="AU191" s="221" t="s">
        <v>144</v>
      </c>
      <c r="AV191" s="14" t="s">
        <v>93</v>
      </c>
      <c r="AW191" s="14" t="s">
        <v>41</v>
      </c>
      <c r="AX191" s="14" t="s">
        <v>21</v>
      </c>
      <c r="AY191" s="221" t="s">
        <v>132</v>
      </c>
    </row>
    <row r="192" spans="1:65" s="2" customFormat="1" ht="24">
      <c r="A192" s="35"/>
      <c r="B192" s="36"/>
      <c r="C192" s="187" t="s">
        <v>181</v>
      </c>
      <c r="D192" s="187" t="s">
        <v>135</v>
      </c>
      <c r="E192" s="188" t="s">
        <v>375</v>
      </c>
      <c r="F192" s="189" t="s">
        <v>376</v>
      </c>
      <c r="G192" s="190" t="s">
        <v>229</v>
      </c>
      <c r="H192" s="191">
        <v>27.225000000000001</v>
      </c>
      <c r="I192" s="192"/>
      <c r="J192" s="193">
        <f>ROUND(I192*H192,2)</f>
        <v>0</v>
      </c>
      <c r="K192" s="189" t="s">
        <v>221</v>
      </c>
      <c r="L192" s="40"/>
      <c r="M192" s="194" t="s">
        <v>1</v>
      </c>
      <c r="N192" s="195" t="s">
        <v>49</v>
      </c>
      <c r="O192" s="72"/>
      <c r="P192" s="196">
        <f>O192*H192</f>
        <v>0</v>
      </c>
      <c r="Q192" s="196">
        <v>0</v>
      </c>
      <c r="R192" s="196">
        <f>Q192*H192</f>
        <v>0</v>
      </c>
      <c r="S192" s="196">
        <v>0</v>
      </c>
      <c r="T192" s="197">
        <f>S192*H192</f>
        <v>0</v>
      </c>
      <c r="U192" s="35"/>
      <c r="V192" s="35"/>
      <c r="W192" s="35"/>
      <c r="X192" s="35"/>
      <c r="Y192" s="35"/>
      <c r="Z192" s="35"/>
      <c r="AA192" s="35"/>
      <c r="AB192" s="35"/>
      <c r="AC192" s="35"/>
      <c r="AD192" s="35"/>
      <c r="AE192" s="35"/>
      <c r="AR192" s="198" t="s">
        <v>131</v>
      </c>
      <c r="AT192" s="198" t="s">
        <v>135</v>
      </c>
      <c r="AU192" s="198" t="s">
        <v>144</v>
      </c>
      <c r="AY192" s="18" t="s">
        <v>132</v>
      </c>
      <c r="BE192" s="199">
        <f>IF(N192="základní",J192,0)</f>
        <v>0</v>
      </c>
      <c r="BF192" s="199">
        <f>IF(N192="snížená",J192,0)</f>
        <v>0</v>
      </c>
      <c r="BG192" s="199">
        <f>IF(N192="zákl. přenesená",J192,0)</f>
        <v>0</v>
      </c>
      <c r="BH192" s="199">
        <f>IF(N192="sníž. přenesená",J192,0)</f>
        <v>0</v>
      </c>
      <c r="BI192" s="199">
        <f>IF(N192="nulová",J192,0)</f>
        <v>0</v>
      </c>
      <c r="BJ192" s="18" t="s">
        <v>21</v>
      </c>
      <c r="BK192" s="199">
        <f>ROUND(I192*H192,2)</f>
        <v>0</v>
      </c>
      <c r="BL192" s="18" t="s">
        <v>131</v>
      </c>
      <c r="BM192" s="198" t="s">
        <v>377</v>
      </c>
    </row>
    <row r="193" spans="1:65" s="14" customFormat="1" ht="22.5">
      <c r="B193" s="211"/>
      <c r="C193" s="212"/>
      <c r="D193" s="202" t="s">
        <v>231</v>
      </c>
      <c r="E193" s="213" t="s">
        <v>1</v>
      </c>
      <c r="F193" s="214" t="s">
        <v>378</v>
      </c>
      <c r="G193" s="212"/>
      <c r="H193" s="215">
        <v>27.225000000000001</v>
      </c>
      <c r="I193" s="216"/>
      <c r="J193" s="212"/>
      <c r="K193" s="212"/>
      <c r="L193" s="217"/>
      <c r="M193" s="218"/>
      <c r="N193" s="219"/>
      <c r="O193" s="219"/>
      <c r="P193" s="219"/>
      <c r="Q193" s="219"/>
      <c r="R193" s="219"/>
      <c r="S193" s="219"/>
      <c r="T193" s="220"/>
      <c r="AT193" s="221" t="s">
        <v>231</v>
      </c>
      <c r="AU193" s="221" t="s">
        <v>144</v>
      </c>
      <c r="AV193" s="14" t="s">
        <v>93</v>
      </c>
      <c r="AW193" s="14" t="s">
        <v>41</v>
      </c>
      <c r="AX193" s="14" t="s">
        <v>21</v>
      </c>
      <c r="AY193" s="221" t="s">
        <v>132</v>
      </c>
    </row>
    <row r="194" spans="1:65" s="2" customFormat="1" ht="24">
      <c r="A194" s="35"/>
      <c r="B194" s="36"/>
      <c r="C194" s="187" t="s">
        <v>185</v>
      </c>
      <c r="D194" s="187" t="s">
        <v>135</v>
      </c>
      <c r="E194" s="188" t="s">
        <v>255</v>
      </c>
      <c r="F194" s="189" t="s">
        <v>256</v>
      </c>
      <c r="G194" s="190" t="s">
        <v>229</v>
      </c>
      <c r="H194" s="191">
        <v>19.524999999999999</v>
      </c>
      <c r="I194" s="192"/>
      <c r="J194" s="193">
        <f>ROUND(I194*H194,2)</f>
        <v>0</v>
      </c>
      <c r="K194" s="189" t="s">
        <v>221</v>
      </c>
      <c r="L194" s="40"/>
      <c r="M194" s="194" t="s">
        <v>1</v>
      </c>
      <c r="N194" s="195" t="s">
        <v>49</v>
      </c>
      <c r="O194" s="72"/>
      <c r="P194" s="196">
        <f>O194*H194</f>
        <v>0</v>
      </c>
      <c r="Q194" s="196">
        <v>0</v>
      </c>
      <c r="R194" s="196">
        <f>Q194*H194</f>
        <v>0</v>
      </c>
      <c r="S194" s="196">
        <v>0</v>
      </c>
      <c r="T194" s="197">
        <f>S194*H194</f>
        <v>0</v>
      </c>
      <c r="U194" s="35"/>
      <c r="V194" s="35"/>
      <c r="W194" s="35"/>
      <c r="X194" s="35"/>
      <c r="Y194" s="35"/>
      <c r="Z194" s="35"/>
      <c r="AA194" s="35"/>
      <c r="AB194" s="35"/>
      <c r="AC194" s="35"/>
      <c r="AD194" s="35"/>
      <c r="AE194" s="35"/>
      <c r="AR194" s="198" t="s">
        <v>131</v>
      </c>
      <c r="AT194" s="198" t="s">
        <v>135</v>
      </c>
      <c r="AU194" s="198" t="s">
        <v>144</v>
      </c>
      <c r="AY194" s="18" t="s">
        <v>132</v>
      </c>
      <c r="BE194" s="199">
        <f>IF(N194="základní",J194,0)</f>
        <v>0</v>
      </c>
      <c r="BF194" s="199">
        <f>IF(N194="snížená",J194,0)</f>
        <v>0</v>
      </c>
      <c r="BG194" s="199">
        <f>IF(N194="zákl. přenesená",J194,0)</f>
        <v>0</v>
      </c>
      <c r="BH194" s="199">
        <f>IF(N194="sníž. přenesená",J194,0)</f>
        <v>0</v>
      </c>
      <c r="BI194" s="199">
        <f>IF(N194="nulová",J194,0)</f>
        <v>0</v>
      </c>
      <c r="BJ194" s="18" t="s">
        <v>21</v>
      </c>
      <c r="BK194" s="199">
        <f>ROUND(I194*H194,2)</f>
        <v>0</v>
      </c>
      <c r="BL194" s="18" t="s">
        <v>131</v>
      </c>
      <c r="BM194" s="198" t="s">
        <v>379</v>
      </c>
    </row>
    <row r="195" spans="1:65" s="14" customFormat="1" ht="11.25">
      <c r="B195" s="211"/>
      <c r="C195" s="212"/>
      <c r="D195" s="202" t="s">
        <v>231</v>
      </c>
      <c r="E195" s="213" t="s">
        <v>1</v>
      </c>
      <c r="F195" s="214" t="s">
        <v>380</v>
      </c>
      <c r="G195" s="212"/>
      <c r="H195" s="215">
        <v>19.524999999999999</v>
      </c>
      <c r="I195" s="216"/>
      <c r="J195" s="212"/>
      <c r="K195" s="212"/>
      <c r="L195" s="217"/>
      <c r="M195" s="218"/>
      <c r="N195" s="219"/>
      <c r="O195" s="219"/>
      <c r="P195" s="219"/>
      <c r="Q195" s="219"/>
      <c r="R195" s="219"/>
      <c r="S195" s="219"/>
      <c r="T195" s="220"/>
      <c r="AT195" s="221" t="s">
        <v>231</v>
      </c>
      <c r="AU195" s="221" t="s">
        <v>144</v>
      </c>
      <c r="AV195" s="14" t="s">
        <v>93</v>
      </c>
      <c r="AW195" s="14" t="s">
        <v>41</v>
      </c>
      <c r="AX195" s="14" t="s">
        <v>21</v>
      </c>
      <c r="AY195" s="221" t="s">
        <v>132</v>
      </c>
    </row>
    <row r="196" spans="1:65" s="12" customFormat="1" ht="20.85" customHeight="1">
      <c r="B196" s="171"/>
      <c r="C196" s="172"/>
      <c r="D196" s="173" t="s">
        <v>83</v>
      </c>
      <c r="E196" s="185" t="s">
        <v>381</v>
      </c>
      <c r="F196" s="185" t="s">
        <v>382</v>
      </c>
      <c r="G196" s="172"/>
      <c r="H196" s="172"/>
      <c r="I196" s="175"/>
      <c r="J196" s="186">
        <f>BK196</f>
        <v>0</v>
      </c>
      <c r="K196" s="172"/>
      <c r="L196" s="177"/>
      <c r="M196" s="178"/>
      <c r="N196" s="179"/>
      <c r="O196" s="179"/>
      <c r="P196" s="180">
        <f>SUM(P197:P217)</f>
        <v>0</v>
      </c>
      <c r="Q196" s="179"/>
      <c r="R196" s="180">
        <f>SUM(R197:R217)</f>
        <v>2.1299999999999999E-3</v>
      </c>
      <c r="S196" s="179"/>
      <c r="T196" s="181">
        <f>SUM(T197:T217)</f>
        <v>0</v>
      </c>
      <c r="AR196" s="182" t="s">
        <v>21</v>
      </c>
      <c r="AT196" s="183" t="s">
        <v>83</v>
      </c>
      <c r="AU196" s="183" t="s">
        <v>93</v>
      </c>
      <c r="AY196" s="182" t="s">
        <v>132</v>
      </c>
      <c r="BK196" s="184">
        <f>SUM(BK197:BK217)</f>
        <v>0</v>
      </c>
    </row>
    <row r="197" spans="1:65" s="2" customFormat="1" ht="24">
      <c r="A197" s="35"/>
      <c r="B197" s="36"/>
      <c r="C197" s="187" t="s">
        <v>189</v>
      </c>
      <c r="D197" s="187" t="s">
        <v>135</v>
      </c>
      <c r="E197" s="188" t="s">
        <v>383</v>
      </c>
      <c r="F197" s="189" t="s">
        <v>384</v>
      </c>
      <c r="G197" s="190" t="s">
        <v>220</v>
      </c>
      <c r="H197" s="191">
        <v>142</v>
      </c>
      <c r="I197" s="192"/>
      <c r="J197" s="193">
        <f>ROUND(I197*H197,2)</f>
        <v>0</v>
      </c>
      <c r="K197" s="189" t="s">
        <v>221</v>
      </c>
      <c r="L197" s="40"/>
      <c r="M197" s="194" t="s">
        <v>1</v>
      </c>
      <c r="N197" s="195" t="s">
        <v>49</v>
      </c>
      <c r="O197" s="72"/>
      <c r="P197" s="196">
        <f>O197*H197</f>
        <v>0</v>
      </c>
      <c r="Q197" s="196">
        <v>0</v>
      </c>
      <c r="R197" s="196">
        <f>Q197*H197</f>
        <v>0</v>
      </c>
      <c r="S197" s="196">
        <v>0</v>
      </c>
      <c r="T197" s="197">
        <f>S197*H197</f>
        <v>0</v>
      </c>
      <c r="U197" s="35"/>
      <c r="V197" s="35"/>
      <c r="W197" s="35"/>
      <c r="X197" s="35"/>
      <c r="Y197" s="35"/>
      <c r="Z197" s="35"/>
      <c r="AA197" s="35"/>
      <c r="AB197" s="35"/>
      <c r="AC197" s="35"/>
      <c r="AD197" s="35"/>
      <c r="AE197" s="35"/>
      <c r="AR197" s="198" t="s">
        <v>131</v>
      </c>
      <c r="AT197" s="198" t="s">
        <v>135</v>
      </c>
      <c r="AU197" s="198" t="s">
        <v>144</v>
      </c>
      <c r="AY197" s="18" t="s">
        <v>132</v>
      </c>
      <c r="BE197" s="199">
        <f>IF(N197="základní",J197,0)</f>
        <v>0</v>
      </c>
      <c r="BF197" s="199">
        <f>IF(N197="snížená",J197,0)</f>
        <v>0</v>
      </c>
      <c r="BG197" s="199">
        <f>IF(N197="zákl. přenesená",J197,0)</f>
        <v>0</v>
      </c>
      <c r="BH197" s="199">
        <f>IF(N197="sníž. přenesená",J197,0)</f>
        <v>0</v>
      </c>
      <c r="BI197" s="199">
        <f>IF(N197="nulová",J197,0)</f>
        <v>0</v>
      </c>
      <c r="BJ197" s="18" t="s">
        <v>21</v>
      </c>
      <c r="BK197" s="199">
        <f>ROUND(I197*H197,2)</f>
        <v>0</v>
      </c>
      <c r="BL197" s="18" t="s">
        <v>131</v>
      </c>
      <c r="BM197" s="198" t="s">
        <v>385</v>
      </c>
    </row>
    <row r="198" spans="1:65" s="14" customFormat="1" ht="11.25">
      <c r="B198" s="211"/>
      <c r="C198" s="212"/>
      <c r="D198" s="202" t="s">
        <v>231</v>
      </c>
      <c r="E198" s="213" t="s">
        <v>1</v>
      </c>
      <c r="F198" s="214" t="s">
        <v>386</v>
      </c>
      <c r="G198" s="212"/>
      <c r="H198" s="215">
        <v>142</v>
      </c>
      <c r="I198" s="216"/>
      <c r="J198" s="212"/>
      <c r="K198" s="212"/>
      <c r="L198" s="217"/>
      <c r="M198" s="218"/>
      <c r="N198" s="219"/>
      <c r="O198" s="219"/>
      <c r="P198" s="219"/>
      <c r="Q198" s="219"/>
      <c r="R198" s="219"/>
      <c r="S198" s="219"/>
      <c r="T198" s="220"/>
      <c r="AT198" s="221" t="s">
        <v>231</v>
      </c>
      <c r="AU198" s="221" t="s">
        <v>144</v>
      </c>
      <c r="AV198" s="14" t="s">
        <v>93</v>
      </c>
      <c r="AW198" s="14" t="s">
        <v>41</v>
      </c>
      <c r="AX198" s="14" t="s">
        <v>21</v>
      </c>
      <c r="AY198" s="221" t="s">
        <v>132</v>
      </c>
    </row>
    <row r="199" spans="1:65" s="2" customFormat="1" ht="33" customHeight="1">
      <c r="A199" s="35"/>
      <c r="B199" s="36"/>
      <c r="C199" s="187" t="s">
        <v>8</v>
      </c>
      <c r="D199" s="187" t="s">
        <v>135</v>
      </c>
      <c r="E199" s="188" t="s">
        <v>387</v>
      </c>
      <c r="F199" s="189" t="s">
        <v>388</v>
      </c>
      <c r="G199" s="190" t="s">
        <v>220</v>
      </c>
      <c r="H199" s="191">
        <v>142</v>
      </c>
      <c r="I199" s="192"/>
      <c r="J199" s="193">
        <f>ROUND(I199*H199,2)</f>
        <v>0</v>
      </c>
      <c r="K199" s="189" t="s">
        <v>221</v>
      </c>
      <c r="L199" s="40"/>
      <c r="M199" s="194" t="s">
        <v>1</v>
      </c>
      <c r="N199" s="195" t="s">
        <v>49</v>
      </c>
      <c r="O199" s="72"/>
      <c r="P199" s="196">
        <f>O199*H199</f>
        <v>0</v>
      </c>
      <c r="Q199" s="196">
        <v>0</v>
      </c>
      <c r="R199" s="196">
        <f>Q199*H199</f>
        <v>0</v>
      </c>
      <c r="S199" s="196">
        <v>0</v>
      </c>
      <c r="T199" s="197">
        <f>S199*H199</f>
        <v>0</v>
      </c>
      <c r="U199" s="35"/>
      <c r="V199" s="35"/>
      <c r="W199" s="35"/>
      <c r="X199" s="35"/>
      <c r="Y199" s="35"/>
      <c r="Z199" s="35"/>
      <c r="AA199" s="35"/>
      <c r="AB199" s="35"/>
      <c r="AC199" s="35"/>
      <c r="AD199" s="35"/>
      <c r="AE199" s="35"/>
      <c r="AR199" s="198" t="s">
        <v>131</v>
      </c>
      <c r="AT199" s="198" t="s">
        <v>135</v>
      </c>
      <c r="AU199" s="198" t="s">
        <v>144</v>
      </c>
      <c r="AY199" s="18" t="s">
        <v>132</v>
      </c>
      <c r="BE199" s="199">
        <f>IF(N199="základní",J199,0)</f>
        <v>0</v>
      </c>
      <c r="BF199" s="199">
        <f>IF(N199="snížená",J199,0)</f>
        <v>0</v>
      </c>
      <c r="BG199" s="199">
        <f>IF(N199="zákl. přenesená",J199,0)</f>
        <v>0</v>
      </c>
      <c r="BH199" s="199">
        <f>IF(N199="sníž. přenesená",J199,0)</f>
        <v>0</v>
      </c>
      <c r="BI199" s="199">
        <f>IF(N199="nulová",J199,0)</f>
        <v>0</v>
      </c>
      <c r="BJ199" s="18" t="s">
        <v>21</v>
      </c>
      <c r="BK199" s="199">
        <f>ROUND(I199*H199,2)</f>
        <v>0</v>
      </c>
      <c r="BL199" s="18" t="s">
        <v>131</v>
      </c>
      <c r="BM199" s="198" t="s">
        <v>389</v>
      </c>
    </row>
    <row r="200" spans="1:65" s="14" customFormat="1" ht="22.5">
      <c r="B200" s="211"/>
      <c r="C200" s="212"/>
      <c r="D200" s="202" t="s">
        <v>231</v>
      </c>
      <c r="E200" s="213" t="s">
        <v>1</v>
      </c>
      <c r="F200" s="214" t="s">
        <v>390</v>
      </c>
      <c r="G200" s="212"/>
      <c r="H200" s="215">
        <v>142</v>
      </c>
      <c r="I200" s="216"/>
      <c r="J200" s="212"/>
      <c r="K200" s="212"/>
      <c r="L200" s="217"/>
      <c r="M200" s="218"/>
      <c r="N200" s="219"/>
      <c r="O200" s="219"/>
      <c r="P200" s="219"/>
      <c r="Q200" s="219"/>
      <c r="R200" s="219"/>
      <c r="S200" s="219"/>
      <c r="T200" s="220"/>
      <c r="AT200" s="221" t="s">
        <v>231</v>
      </c>
      <c r="AU200" s="221" t="s">
        <v>144</v>
      </c>
      <c r="AV200" s="14" t="s">
        <v>93</v>
      </c>
      <c r="AW200" s="14" t="s">
        <v>41</v>
      </c>
      <c r="AX200" s="14" t="s">
        <v>21</v>
      </c>
      <c r="AY200" s="221" t="s">
        <v>132</v>
      </c>
    </row>
    <row r="201" spans="1:65" s="2" customFormat="1" ht="24">
      <c r="A201" s="35"/>
      <c r="B201" s="36"/>
      <c r="C201" s="187" t="s">
        <v>199</v>
      </c>
      <c r="D201" s="187" t="s">
        <v>135</v>
      </c>
      <c r="E201" s="188" t="s">
        <v>391</v>
      </c>
      <c r="F201" s="189" t="s">
        <v>392</v>
      </c>
      <c r="G201" s="190" t="s">
        <v>220</v>
      </c>
      <c r="H201" s="191">
        <v>142</v>
      </c>
      <c r="I201" s="192"/>
      <c r="J201" s="193">
        <f>ROUND(I201*H201,2)</f>
        <v>0</v>
      </c>
      <c r="K201" s="189" t="s">
        <v>221</v>
      </c>
      <c r="L201" s="40"/>
      <c r="M201" s="194" t="s">
        <v>1</v>
      </c>
      <c r="N201" s="195" t="s">
        <v>49</v>
      </c>
      <c r="O201" s="72"/>
      <c r="P201" s="196">
        <f>O201*H201</f>
        <v>0</v>
      </c>
      <c r="Q201" s="196">
        <v>0</v>
      </c>
      <c r="R201" s="196">
        <f>Q201*H201</f>
        <v>0</v>
      </c>
      <c r="S201" s="196">
        <v>0</v>
      </c>
      <c r="T201" s="197">
        <f>S201*H201</f>
        <v>0</v>
      </c>
      <c r="U201" s="35"/>
      <c r="V201" s="35"/>
      <c r="W201" s="35"/>
      <c r="X201" s="35"/>
      <c r="Y201" s="35"/>
      <c r="Z201" s="35"/>
      <c r="AA201" s="35"/>
      <c r="AB201" s="35"/>
      <c r="AC201" s="35"/>
      <c r="AD201" s="35"/>
      <c r="AE201" s="35"/>
      <c r="AR201" s="198" t="s">
        <v>131</v>
      </c>
      <c r="AT201" s="198" t="s">
        <v>135</v>
      </c>
      <c r="AU201" s="198" t="s">
        <v>144</v>
      </c>
      <c r="AY201" s="18" t="s">
        <v>132</v>
      </c>
      <c r="BE201" s="199">
        <f>IF(N201="základní",J201,0)</f>
        <v>0</v>
      </c>
      <c r="BF201" s="199">
        <f>IF(N201="snížená",J201,0)</f>
        <v>0</v>
      </c>
      <c r="BG201" s="199">
        <f>IF(N201="zákl. přenesená",J201,0)</f>
        <v>0</v>
      </c>
      <c r="BH201" s="199">
        <f>IF(N201="sníž. přenesená",J201,0)</f>
        <v>0</v>
      </c>
      <c r="BI201" s="199">
        <f>IF(N201="nulová",J201,0)</f>
        <v>0</v>
      </c>
      <c r="BJ201" s="18" t="s">
        <v>21</v>
      </c>
      <c r="BK201" s="199">
        <f>ROUND(I201*H201,2)</f>
        <v>0</v>
      </c>
      <c r="BL201" s="18" t="s">
        <v>131</v>
      </c>
      <c r="BM201" s="198" t="s">
        <v>393</v>
      </c>
    </row>
    <row r="202" spans="1:65" s="14" customFormat="1" ht="22.5">
      <c r="B202" s="211"/>
      <c r="C202" s="212"/>
      <c r="D202" s="202" t="s">
        <v>231</v>
      </c>
      <c r="E202" s="213" t="s">
        <v>1</v>
      </c>
      <c r="F202" s="214" t="s">
        <v>390</v>
      </c>
      <c r="G202" s="212"/>
      <c r="H202" s="215">
        <v>142</v>
      </c>
      <c r="I202" s="216"/>
      <c r="J202" s="212"/>
      <c r="K202" s="212"/>
      <c r="L202" s="217"/>
      <c r="M202" s="218"/>
      <c r="N202" s="219"/>
      <c r="O202" s="219"/>
      <c r="P202" s="219"/>
      <c r="Q202" s="219"/>
      <c r="R202" s="219"/>
      <c r="S202" s="219"/>
      <c r="T202" s="220"/>
      <c r="AT202" s="221" t="s">
        <v>231</v>
      </c>
      <c r="AU202" s="221" t="s">
        <v>144</v>
      </c>
      <c r="AV202" s="14" t="s">
        <v>93</v>
      </c>
      <c r="AW202" s="14" t="s">
        <v>41</v>
      </c>
      <c r="AX202" s="14" t="s">
        <v>21</v>
      </c>
      <c r="AY202" s="221" t="s">
        <v>132</v>
      </c>
    </row>
    <row r="203" spans="1:65" s="2" customFormat="1" ht="33" customHeight="1">
      <c r="A203" s="35"/>
      <c r="B203" s="36"/>
      <c r="C203" s="187" t="s">
        <v>204</v>
      </c>
      <c r="D203" s="187" t="s">
        <v>135</v>
      </c>
      <c r="E203" s="188" t="s">
        <v>394</v>
      </c>
      <c r="F203" s="189" t="s">
        <v>395</v>
      </c>
      <c r="G203" s="190" t="s">
        <v>220</v>
      </c>
      <c r="H203" s="191">
        <v>142</v>
      </c>
      <c r="I203" s="192"/>
      <c r="J203" s="193">
        <f>ROUND(I203*H203,2)</f>
        <v>0</v>
      </c>
      <c r="K203" s="189" t="s">
        <v>221</v>
      </c>
      <c r="L203" s="40"/>
      <c r="M203" s="194" t="s">
        <v>1</v>
      </c>
      <c r="N203" s="195" t="s">
        <v>49</v>
      </c>
      <c r="O203" s="72"/>
      <c r="P203" s="196">
        <f>O203*H203</f>
        <v>0</v>
      </c>
      <c r="Q203" s="196">
        <v>0</v>
      </c>
      <c r="R203" s="196">
        <f>Q203*H203</f>
        <v>0</v>
      </c>
      <c r="S203" s="196">
        <v>0</v>
      </c>
      <c r="T203" s="197">
        <f>S203*H203</f>
        <v>0</v>
      </c>
      <c r="U203" s="35"/>
      <c r="V203" s="35"/>
      <c r="W203" s="35"/>
      <c r="X203" s="35"/>
      <c r="Y203" s="35"/>
      <c r="Z203" s="35"/>
      <c r="AA203" s="35"/>
      <c r="AB203" s="35"/>
      <c r="AC203" s="35"/>
      <c r="AD203" s="35"/>
      <c r="AE203" s="35"/>
      <c r="AR203" s="198" t="s">
        <v>131</v>
      </c>
      <c r="AT203" s="198" t="s">
        <v>135</v>
      </c>
      <c r="AU203" s="198" t="s">
        <v>144</v>
      </c>
      <c r="AY203" s="18" t="s">
        <v>132</v>
      </c>
      <c r="BE203" s="199">
        <f>IF(N203="základní",J203,0)</f>
        <v>0</v>
      </c>
      <c r="BF203" s="199">
        <f>IF(N203="snížená",J203,0)</f>
        <v>0</v>
      </c>
      <c r="BG203" s="199">
        <f>IF(N203="zákl. přenesená",J203,0)</f>
        <v>0</v>
      </c>
      <c r="BH203" s="199">
        <f>IF(N203="sníž. přenesená",J203,0)</f>
        <v>0</v>
      </c>
      <c r="BI203" s="199">
        <f>IF(N203="nulová",J203,0)</f>
        <v>0</v>
      </c>
      <c r="BJ203" s="18" t="s">
        <v>21</v>
      </c>
      <c r="BK203" s="199">
        <f>ROUND(I203*H203,2)</f>
        <v>0</v>
      </c>
      <c r="BL203" s="18" t="s">
        <v>131</v>
      </c>
      <c r="BM203" s="198" t="s">
        <v>396</v>
      </c>
    </row>
    <row r="204" spans="1:65" s="13" customFormat="1" ht="11.25">
      <c r="B204" s="200"/>
      <c r="C204" s="201"/>
      <c r="D204" s="202" t="s">
        <v>231</v>
      </c>
      <c r="E204" s="203" t="s">
        <v>1</v>
      </c>
      <c r="F204" s="204" t="s">
        <v>397</v>
      </c>
      <c r="G204" s="201"/>
      <c r="H204" s="203" t="s">
        <v>1</v>
      </c>
      <c r="I204" s="205"/>
      <c r="J204" s="201"/>
      <c r="K204" s="201"/>
      <c r="L204" s="206"/>
      <c r="M204" s="207"/>
      <c r="N204" s="208"/>
      <c r="O204" s="208"/>
      <c r="P204" s="208"/>
      <c r="Q204" s="208"/>
      <c r="R204" s="208"/>
      <c r="S204" s="208"/>
      <c r="T204" s="209"/>
      <c r="AT204" s="210" t="s">
        <v>231</v>
      </c>
      <c r="AU204" s="210" t="s">
        <v>144</v>
      </c>
      <c r="AV204" s="13" t="s">
        <v>21</v>
      </c>
      <c r="AW204" s="13" t="s">
        <v>41</v>
      </c>
      <c r="AX204" s="13" t="s">
        <v>84</v>
      </c>
      <c r="AY204" s="210" t="s">
        <v>132</v>
      </c>
    </row>
    <row r="205" spans="1:65" s="14" customFormat="1" ht="22.5">
      <c r="B205" s="211"/>
      <c r="C205" s="212"/>
      <c r="D205" s="202" t="s">
        <v>231</v>
      </c>
      <c r="E205" s="213" t="s">
        <v>1</v>
      </c>
      <c r="F205" s="214" t="s">
        <v>390</v>
      </c>
      <c r="G205" s="212"/>
      <c r="H205" s="215">
        <v>142</v>
      </c>
      <c r="I205" s="216"/>
      <c r="J205" s="212"/>
      <c r="K205" s="212"/>
      <c r="L205" s="217"/>
      <c r="M205" s="218"/>
      <c r="N205" s="219"/>
      <c r="O205" s="219"/>
      <c r="P205" s="219"/>
      <c r="Q205" s="219"/>
      <c r="R205" s="219"/>
      <c r="S205" s="219"/>
      <c r="T205" s="220"/>
      <c r="AT205" s="221" t="s">
        <v>231</v>
      </c>
      <c r="AU205" s="221" t="s">
        <v>144</v>
      </c>
      <c r="AV205" s="14" t="s">
        <v>93</v>
      </c>
      <c r="AW205" s="14" t="s">
        <v>41</v>
      </c>
      <c r="AX205" s="14" t="s">
        <v>21</v>
      </c>
      <c r="AY205" s="221" t="s">
        <v>132</v>
      </c>
    </row>
    <row r="206" spans="1:65" s="2" customFormat="1" ht="24">
      <c r="A206" s="35"/>
      <c r="B206" s="36"/>
      <c r="C206" s="187" t="s">
        <v>209</v>
      </c>
      <c r="D206" s="187" t="s">
        <v>135</v>
      </c>
      <c r="E206" s="188" t="s">
        <v>265</v>
      </c>
      <c r="F206" s="189" t="s">
        <v>266</v>
      </c>
      <c r="G206" s="190" t="s">
        <v>220</v>
      </c>
      <c r="H206" s="191">
        <v>142</v>
      </c>
      <c r="I206" s="192"/>
      <c r="J206" s="193">
        <f>ROUND(I206*H206,2)</f>
        <v>0</v>
      </c>
      <c r="K206" s="189" t="s">
        <v>221</v>
      </c>
      <c r="L206" s="40"/>
      <c r="M206" s="194" t="s">
        <v>1</v>
      </c>
      <c r="N206" s="195" t="s">
        <v>49</v>
      </c>
      <c r="O206" s="72"/>
      <c r="P206" s="196">
        <f>O206*H206</f>
        <v>0</v>
      </c>
      <c r="Q206" s="196">
        <v>0</v>
      </c>
      <c r="R206" s="196">
        <f>Q206*H206</f>
        <v>0</v>
      </c>
      <c r="S206" s="196">
        <v>0</v>
      </c>
      <c r="T206" s="197">
        <f>S206*H206</f>
        <v>0</v>
      </c>
      <c r="U206" s="35"/>
      <c r="V206" s="35"/>
      <c r="W206" s="35"/>
      <c r="X206" s="35"/>
      <c r="Y206" s="35"/>
      <c r="Z206" s="35"/>
      <c r="AA206" s="35"/>
      <c r="AB206" s="35"/>
      <c r="AC206" s="35"/>
      <c r="AD206" s="35"/>
      <c r="AE206" s="35"/>
      <c r="AR206" s="198" t="s">
        <v>131</v>
      </c>
      <c r="AT206" s="198" t="s">
        <v>135</v>
      </c>
      <c r="AU206" s="198" t="s">
        <v>144</v>
      </c>
      <c r="AY206" s="18" t="s">
        <v>132</v>
      </c>
      <c r="BE206" s="199">
        <f>IF(N206="základní",J206,0)</f>
        <v>0</v>
      </c>
      <c r="BF206" s="199">
        <f>IF(N206="snížená",J206,0)</f>
        <v>0</v>
      </c>
      <c r="BG206" s="199">
        <f>IF(N206="zákl. přenesená",J206,0)</f>
        <v>0</v>
      </c>
      <c r="BH206" s="199">
        <f>IF(N206="sníž. přenesená",J206,0)</f>
        <v>0</v>
      </c>
      <c r="BI206" s="199">
        <f>IF(N206="nulová",J206,0)</f>
        <v>0</v>
      </c>
      <c r="BJ206" s="18" t="s">
        <v>21</v>
      </c>
      <c r="BK206" s="199">
        <f>ROUND(I206*H206,2)</f>
        <v>0</v>
      </c>
      <c r="BL206" s="18" t="s">
        <v>131</v>
      </c>
      <c r="BM206" s="198" t="s">
        <v>398</v>
      </c>
    </row>
    <row r="207" spans="1:65" s="14" customFormat="1" ht="22.5">
      <c r="B207" s="211"/>
      <c r="C207" s="212"/>
      <c r="D207" s="202" t="s">
        <v>231</v>
      </c>
      <c r="E207" s="213" t="s">
        <v>1</v>
      </c>
      <c r="F207" s="214" t="s">
        <v>390</v>
      </c>
      <c r="G207" s="212"/>
      <c r="H207" s="215">
        <v>142</v>
      </c>
      <c r="I207" s="216"/>
      <c r="J207" s="212"/>
      <c r="K207" s="212"/>
      <c r="L207" s="217"/>
      <c r="M207" s="218"/>
      <c r="N207" s="219"/>
      <c r="O207" s="219"/>
      <c r="P207" s="219"/>
      <c r="Q207" s="219"/>
      <c r="R207" s="219"/>
      <c r="S207" s="219"/>
      <c r="T207" s="220"/>
      <c r="AT207" s="221" t="s">
        <v>231</v>
      </c>
      <c r="AU207" s="221" t="s">
        <v>144</v>
      </c>
      <c r="AV207" s="14" t="s">
        <v>93</v>
      </c>
      <c r="AW207" s="14" t="s">
        <v>41</v>
      </c>
      <c r="AX207" s="14" t="s">
        <v>21</v>
      </c>
      <c r="AY207" s="221" t="s">
        <v>132</v>
      </c>
    </row>
    <row r="208" spans="1:65" s="2" customFormat="1" ht="16.5" customHeight="1">
      <c r="A208" s="35"/>
      <c r="B208" s="36"/>
      <c r="C208" s="222" t="s">
        <v>217</v>
      </c>
      <c r="D208" s="222" t="s">
        <v>270</v>
      </c>
      <c r="E208" s="223" t="s">
        <v>271</v>
      </c>
      <c r="F208" s="224" t="s">
        <v>272</v>
      </c>
      <c r="G208" s="225" t="s">
        <v>273</v>
      </c>
      <c r="H208" s="226">
        <v>2.13</v>
      </c>
      <c r="I208" s="227"/>
      <c r="J208" s="228">
        <f>ROUND(I208*H208,2)</f>
        <v>0</v>
      </c>
      <c r="K208" s="224" t="s">
        <v>221</v>
      </c>
      <c r="L208" s="229"/>
      <c r="M208" s="230" t="s">
        <v>1</v>
      </c>
      <c r="N208" s="231" t="s">
        <v>49</v>
      </c>
      <c r="O208" s="72"/>
      <c r="P208" s="196">
        <f>O208*H208</f>
        <v>0</v>
      </c>
      <c r="Q208" s="196">
        <v>1E-3</v>
      </c>
      <c r="R208" s="196">
        <f>Q208*H208</f>
        <v>2.1299999999999999E-3</v>
      </c>
      <c r="S208" s="196">
        <v>0</v>
      </c>
      <c r="T208" s="197">
        <f>S208*H208</f>
        <v>0</v>
      </c>
      <c r="U208" s="35"/>
      <c r="V208" s="35"/>
      <c r="W208" s="35"/>
      <c r="X208" s="35"/>
      <c r="Y208" s="35"/>
      <c r="Z208" s="35"/>
      <c r="AA208" s="35"/>
      <c r="AB208" s="35"/>
      <c r="AC208" s="35"/>
      <c r="AD208" s="35"/>
      <c r="AE208" s="35"/>
      <c r="AR208" s="198" t="s">
        <v>163</v>
      </c>
      <c r="AT208" s="198" t="s">
        <v>270</v>
      </c>
      <c r="AU208" s="198" t="s">
        <v>144</v>
      </c>
      <c r="AY208" s="18" t="s">
        <v>132</v>
      </c>
      <c r="BE208" s="199">
        <f>IF(N208="základní",J208,0)</f>
        <v>0</v>
      </c>
      <c r="BF208" s="199">
        <f>IF(N208="snížená",J208,0)</f>
        <v>0</v>
      </c>
      <c r="BG208" s="199">
        <f>IF(N208="zákl. přenesená",J208,0)</f>
        <v>0</v>
      </c>
      <c r="BH208" s="199">
        <f>IF(N208="sníž. přenesená",J208,0)</f>
        <v>0</v>
      </c>
      <c r="BI208" s="199">
        <f>IF(N208="nulová",J208,0)</f>
        <v>0</v>
      </c>
      <c r="BJ208" s="18" t="s">
        <v>21</v>
      </c>
      <c r="BK208" s="199">
        <f>ROUND(I208*H208,2)</f>
        <v>0</v>
      </c>
      <c r="BL208" s="18" t="s">
        <v>131</v>
      </c>
      <c r="BM208" s="198" t="s">
        <v>399</v>
      </c>
    </row>
    <row r="209" spans="1:65" s="13" customFormat="1" ht="11.25">
      <c r="B209" s="200"/>
      <c r="C209" s="201"/>
      <c r="D209" s="202" t="s">
        <v>231</v>
      </c>
      <c r="E209" s="203" t="s">
        <v>1</v>
      </c>
      <c r="F209" s="204" t="s">
        <v>400</v>
      </c>
      <c r="G209" s="201"/>
      <c r="H209" s="203" t="s">
        <v>1</v>
      </c>
      <c r="I209" s="205"/>
      <c r="J209" s="201"/>
      <c r="K209" s="201"/>
      <c r="L209" s="206"/>
      <c r="M209" s="207"/>
      <c r="N209" s="208"/>
      <c r="O209" s="208"/>
      <c r="P209" s="208"/>
      <c r="Q209" s="208"/>
      <c r="R209" s="208"/>
      <c r="S209" s="208"/>
      <c r="T209" s="209"/>
      <c r="AT209" s="210" t="s">
        <v>231</v>
      </c>
      <c r="AU209" s="210" t="s">
        <v>144</v>
      </c>
      <c r="AV209" s="13" t="s">
        <v>21</v>
      </c>
      <c r="AW209" s="13" t="s">
        <v>41</v>
      </c>
      <c r="AX209" s="13" t="s">
        <v>84</v>
      </c>
      <c r="AY209" s="210" t="s">
        <v>132</v>
      </c>
    </row>
    <row r="210" spans="1:65" s="14" customFormat="1" ht="11.25">
      <c r="B210" s="211"/>
      <c r="C210" s="212"/>
      <c r="D210" s="202" t="s">
        <v>231</v>
      </c>
      <c r="E210" s="213" t="s">
        <v>1</v>
      </c>
      <c r="F210" s="214" t="s">
        <v>401</v>
      </c>
      <c r="G210" s="212"/>
      <c r="H210" s="215">
        <v>2.13</v>
      </c>
      <c r="I210" s="216"/>
      <c r="J210" s="212"/>
      <c r="K210" s="212"/>
      <c r="L210" s="217"/>
      <c r="M210" s="218"/>
      <c r="N210" s="219"/>
      <c r="O210" s="219"/>
      <c r="P210" s="219"/>
      <c r="Q210" s="219"/>
      <c r="R210" s="219"/>
      <c r="S210" s="219"/>
      <c r="T210" s="220"/>
      <c r="AT210" s="221" t="s">
        <v>231</v>
      </c>
      <c r="AU210" s="221" t="s">
        <v>144</v>
      </c>
      <c r="AV210" s="14" t="s">
        <v>93</v>
      </c>
      <c r="AW210" s="14" t="s">
        <v>41</v>
      </c>
      <c r="AX210" s="14" t="s">
        <v>21</v>
      </c>
      <c r="AY210" s="221" t="s">
        <v>132</v>
      </c>
    </row>
    <row r="211" spans="1:65" s="2" customFormat="1" ht="24">
      <c r="A211" s="35"/>
      <c r="B211" s="36"/>
      <c r="C211" s="187" t="s">
        <v>223</v>
      </c>
      <c r="D211" s="187" t="s">
        <v>135</v>
      </c>
      <c r="E211" s="188" t="s">
        <v>402</v>
      </c>
      <c r="F211" s="189" t="s">
        <v>403</v>
      </c>
      <c r="G211" s="190" t="s">
        <v>220</v>
      </c>
      <c r="H211" s="191">
        <v>142</v>
      </c>
      <c r="I211" s="192"/>
      <c r="J211" s="193">
        <f>ROUND(I211*H211,2)</f>
        <v>0</v>
      </c>
      <c r="K211" s="189" t="s">
        <v>221</v>
      </c>
      <c r="L211" s="40"/>
      <c r="M211" s="194" t="s">
        <v>1</v>
      </c>
      <c r="N211" s="195" t="s">
        <v>49</v>
      </c>
      <c r="O211" s="72"/>
      <c r="P211" s="196">
        <f>O211*H211</f>
        <v>0</v>
      </c>
      <c r="Q211" s="196">
        <v>0</v>
      </c>
      <c r="R211" s="196">
        <f>Q211*H211</f>
        <v>0</v>
      </c>
      <c r="S211" s="196">
        <v>0</v>
      </c>
      <c r="T211" s="197">
        <f>S211*H211</f>
        <v>0</v>
      </c>
      <c r="U211" s="35"/>
      <c r="V211" s="35"/>
      <c r="W211" s="35"/>
      <c r="X211" s="35"/>
      <c r="Y211" s="35"/>
      <c r="Z211" s="35"/>
      <c r="AA211" s="35"/>
      <c r="AB211" s="35"/>
      <c r="AC211" s="35"/>
      <c r="AD211" s="35"/>
      <c r="AE211" s="35"/>
      <c r="AR211" s="198" t="s">
        <v>131</v>
      </c>
      <c r="AT211" s="198" t="s">
        <v>135</v>
      </c>
      <c r="AU211" s="198" t="s">
        <v>144</v>
      </c>
      <c r="AY211" s="18" t="s">
        <v>132</v>
      </c>
      <c r="BE211" s="199">
        <f>IF(N211="základní",J211,0)</f>
        <v>0</v>
      </c>
      <c r="BF211" s="199">
        <f>IF(N211="snížená",J211,0)</f>
        <v>0</v>
      </c>
      <c r="BG211" s="199">
        <f>IF(N211="zákl. přenesená",J211,0)</f>
        <v>0</v>
      </c>
      <c r="BH211" s="199">
        <f>IF(N211="sníž. přenesená",J211,0)</f>
        <v>0</v>
      </c>
      <c r="BI211" s="199">
        <f>IF(N211="nulová",J211,0)</f>
        <v>0</v>
      </c>
      <c r="BJ211" s="18" t="s">
        <v>21</v>
      </c>
      <c r="BK211" s="199">
        <f>ROUND(I211*H211,2)</f>
        <v>0</v>
      </c>
      <c r="BL211" s="18" t="s">
        <v>131</v>
      </c>
      <c r="BM211" s="198" t="s">
        <v>404</v>
      </c>
    </row>
    <row r="212" spans="1:65" s="14" customFormat="1" ht="22.5">
      <c r="B212" s="211"/>
      <c r="C212" s="212"/>
      <c r="D212" s="202" t="s">
        <v>231</v>
      </c>
      <c r="E212" s="213" t="s">
        <v>1</v>
      </c>
      <c r="F212" s="214" t="s">
        <v>390</v>
      </c>
      <c r="G212" s="212"/>
      <c r="H212" s="215">
        <v>142</v>
      </c>
      <c r="I212" s="216"/>
      <c r="J212" s="212"/>
      <c r="K212" s="212"/>
      <c r="L212" s="217"/>
      <c r="M212" s="218"/>
      <c r="N212" s="219"/>
      <c r="O212" s="219"/>
      <c r="P212" s="219"/>
      <c r="Q212" s="219"/>
      <c r="R212" s="219"/>
      <c r="S212" s="219"/>
      <c r="T212" s="220"/>
      <c r="AT212" s="221" t="s">
        <v>231</v>
      </c>
      <c r="AU212" s="221" t="s">
        <v>144</v>
      </c>
      <c r="AV212" s="14" t="s">
        <v>93</v>
      </c>
      <c r="AW212" s="14" t="s">
        <v>41</v>
      </c>
      <c r="AX212" s="14" t="s">
        <v>21</v>
      </c>
      <c r="AY212" s="221" t="s">
        <v>132</v>
      </c>
    </row>
    <row r="213" spans="1:65" s="2" customFormat="1" ht="33" customHeight="1">
      <c r="A213" s="35"/>
      <c r="B213" s="36"/>
      <c r="C213" s="187" t="s">
        <v>7</v>
      </c>
      <c r="D213" s="187" t="s">
        <v>135</v>
      </c>
      <c r="E213" s="188" t="s">
        <v>405</v>
      </c>
      <c r="F213" s="189" t="s">
        <v>406</v>
      </c>
      <c r="G213" s="190" t="s">
        <v>220</v>
      </c>
      <c r="H213" s="191">
        <v>142</v>
      </c>
      <c r="I213" s="192"/>
      <c r="J213" s="193">
        <f>ROUND(I213*H213,2)</f>
        <v>0</v>
      </c>
      <c r="K213" s="189" t="s">
        <v>221</v>
      </c>
      <c r="L213" s="40"/>
      <c r="M213" s="194" t="s">
        <v>1</v>
      </c>
      <c r="N213" s="195" t="s">
        <v>49</v>
      </c>
      <c r="O213" s="72"/>
      <c r="P213" s="196">
        <f>O213*H213</f>
        <v>0</v>
      </c>
      <c r="Q213" s="196">
        <v>0</v>
      </c>
      <c r="R213" s="196">
        <f>Q213*H213</f>
        <v>0</v>
      </c>
      <c r="S213" s="196">
        <v>0</v>
      </c>
      <c r="T213" s="197">
        <f>S213*H213</f>
        <v>0</v>
      </c>
      <c r="U213" s="35"/>
      <c r="V213" s="35"/>
      <c r="W213" s="35"/>
      <c r="X213" s="35"/>
      <c r="Y213" s="35"/>
      <c r="Z213" s="35"/>
      <c r="AA213" s="35"/>
      <c r="AB213" s="35"/>
      <c r="AC213" s="35"/>
      <c r="AD213" s="35"/>
      <c r="AE213" s="35"/>
      <c r="AR213" s="198" t="s">
        <v>131</v>
      </c>
      <c r="AT213" s="198" t="s">
        <v>135</v>
      </c>
      <c r="AU213" s="198" t="s">
        <v>144</v>
      </c>
      <c r="AY213" s="18" t="s">
        <v>132</v>
      </c>
      <c r="BE213" s="199">
        <f>IF(N213="základní",J213,0)</f>
        <v>0</v>
      </c>
      <c r="BF213" s="199">
        <f>IF(N213="snížená",J213,0)</f>
        <v>0</v>
      </c>
      <c r="BG213" s="199">
        <f>IF(N213="zákl. přenesená",J213,0)</f>
        <v>0</v>
      </c>
      <c r="BH213" s="199">
        <f>IF(N213="sníž. přenesená",J213,0)</f>
        <v>0</v>
      </c>
      <c r="BI213" s="199">
        <f>IF(N213="nulová",J213,0)</f>
        <v>0</v>
      </c>
      <c r="BJ213" s="18" t="s">
        <v>21</v>
      </c>
      <c r="BK213" s="199">
        <f>ROUND(I213*H213,2)</f>
        <v>0</v>
      </c>
      <c r="BL213" s="18" t="s">
        <v>131</v>
      </c>
      <c r="BM213" s="198" t="s">
        <v>407</v>
      </c>
    </row>
    <row r="214" spans="1:65" s="14" customFormat="1" ht="22.5">
      <c r="B214" s="211"/>
      <c r="C214" s="212"/>
      <c r="D214" s="202" t="s">
        <v>231</v>
      </c>
      <c r="E214" s="213" t="s">
        <v>1</v>
      </c>
      <c r="F214" s="214" t="s">
        <v>390</v>
      </c>
      <c r="G214" s="212"/>
      <c r="H214" s="215">
        <v>142</v>
      </c>
      <c r="I214" s="216"/>
      <c r="J214" s="212"/>
      <c r="K214" s="212"/>
      <c r="L214" s="217"/>
      <c r="M214" s="218"/>
      <c r="N214" s="219"/>
      <c r="O214" s="219"/>
      <c r="P214" s="219"/>
      <c r="Q214" s="219"/>
      <c r="R214" s="219"/>
      <c r="S214" s="219"/>
      <c r="T214" s="220"/>
      <c r="AT214" s="221" t="s">
        <v>231</v>
      </c>
      <c r="AU214" s="221" t="s">
        <v>144</v>
      </c>
      <c r="AV214" s="14" t="s">
        <v>93</v>
      </c>
      <c r="AW214" s="14" t="s">
        <v>41</v>
      </c>
      <c r="AX214" s="14" t="s">
        <v>21</v>
      </c>
      <c r="AY214" s="221" t="s">
        <v>132</v>
      </c>
    </row>
    <row r="215" spans="1:65" s="2" customFormat="1" ht="24">
      <c r="A215" s="35"/>
      <c r="B215" s="36"/>
      <c r="C215" s="187" t="s">
        <v>234</v>
      </c>
      <c r="D215" s="187" t="s">
        <v>135</v>
      </c>
      <c r="E215" s="188" t="s">
        <v>408</v>
      </c>
      <c r="F215" s="189" t="s">
        <v>409</v>
      </c>
      <c r="G215" s="190" t="s">
        <v>338</v>
      </c>
      <c r="H215" s="191">
        <v>7.0000000000000001E-3</v>
      </c>
      <c r="I215" s="192"/>
      <c r="J215" s="193">
        <f>ROUND(I215*H215,2)</f>
        <v>0</v>
      </c>
      <c r="K215" s="189" t="s">
        <v>221</v>
      </c>
      <c r="L215" s="40"/>
      <c r="M215" s="194" t="s">
        <v>1</v>
      </c>
      <c r="N215" s="195" t="s">
        <v>49</v>
      </c>
      <c r="O215" s="72"/>
      <c r="P215" s="196">
        <f>O215*H215</f>
        <v>0</v>
      </c>
      <c r="Q215" s="196">
        <v>0</v>
      </c>
      <c r="R215" s="196">
        <f>Q215*H215</f>
        <v>0</v>
      </c>
      <c r="S215" s="196">
        <v>0</v>
      </c>
      <c r="T215" s="197">
        <f>S215*H215</f>
        <v>0</v>
      </c>
      <c r="U215" s="35"/>
      <c r="V215" s="35"/>
      <c r="W215" s="35"/>
      <c r="X215" s="35"/>
      <c r="Y215" s="35"/>
      <c r="Z215" s="35"/>
      <c r="AA215" s="35"/>
      <c r="AB215" s="35"/>
      <c r="AC215" s="35"/>
      <c r="AD215" s="35"/>
      <c r="AE215" s="35"/>
      <c r="AR215" s="198" t="s">
        <v>131</v>
      </c>
      <c r="AT215" s="198" t="s">
        <v>135</v>
      </c>
      <c r="AU215" s="198" t="s">
        <v>144</v>
      </c>
      <c r="AY215" s="18" t="s">
        <v>132</v>
      </c>
      <c r="BE215" s="199">
        <f>IF(N215="základní",J215,0)</f>
        <v>0</v>
      </c>
      <c r="BF215" s="199">
        <f>IF(N215="snížená",J215,0)</f>
        <v>0</v>
      </c>
      <c r="BG215" s="199">
        <f>IF(N215="zákl. přenesená",J215,0)</f>
        <v>0</v>
      </c>
      <c r="BH215" s="199">
        <f>IF(N215="sníž. přenesená",J215,0)</f>
        <v>0</v>
      </c>
      <c r="BI215" s="199">
        <f>IF(N215="nulová",J215,0)</f>
        <v>0</v>
      </c>
      <c r="BJ215" s="18" t="s">
        <v>21</v>
      </c>
      <c r="BK215" s="199">
        <f>ROUND(I215*H215,2)</f>
        <v>0</v>
      </c>
      <c r="BL215" s="18" t="s">
        <v>131</v>
      </c>
      <c r="BM215" s="198" t="s">
        <v>410</v>
      </c>
    </row>
    <row r="216" spans="1:65" s="13" customFormat="1" ht="11.25">
      <c r="B216" s="200"/>
      <c r="C216" s="201"/>
      <c r="D216" s="202" t="s">
        <v>231</v>
      </c>
      <c r="E216" s="203" t="s">
        <v>1</v>
      </c>
      <c r="F216" s="204" t="s">
        <v>411</v>
      </c>
      <c r="G216" s="201"/>
      <c r="H216" s="203" t="s">
        <v>1</v>
      </c>
      <c r="I216" s="205"/>
      <c r="J216" s="201"/>
      <c r="K216" s="201"/>
      <c r="L216" s="206"/>
      <c r="M216" s="207"/>
      <c r="N216" s="208"/>
      <c r="O216" s="208"/>
      <c r="P216" s="208"/>
      <c r="Q216" s="208"/>
      <c r="R216" s="208"/>
      <c r="S216" s="208"/>
      <c r="T216" s="209"/>
      <c r="AT216" s="210" t="s">
        <v>231</v>
      </c>
      <c r="AU216" s="210" t="s">
        <v>144</v>
      </c>
      <c r="AV216" s="13" t="s">
        <v>21</v>
      </c>
      <c r="AW216" s="13" t="s">
        <v>41</v>
      </c>
      <c r="AX216" s="13" t="s">
        <v>84</v>
      </c>
      <c r="AY216" s="210" t="s">
        <v>132</v>
      </c>
    </row>
    <row r="217" spans="1:65" s="14" customFormat="1" ht="11.25">
      <c r="B217" s="211"/>
      <c r="C217" s="212"/>
      <c r="D217" s="202" t="s">
        <v>231</v>
      </c>
      <c r="E217" s="213" t="s">
        <v>1</v>
      </c>
      <c r="F217" s="214" t="s">
        <v>412</v>
      </c>
      <c r="G217" s="212"/>
      <c r="H217" s="215">
        <v>7.1000000000000004E-3</v>
      </c>
      <c r="I217" s="216"/>
      <c r="J217" s="212"/>
      <c r="K217" s="212"/>
      <c r="L217" s="217"/>
      <c r="M217" s="218"/>
      <c r="N217" s="219"/>
      <c r="O217" s="219"/>
      <c r="P217" s="219"/>
      <c r="Q217" s="219"/>
      <c r="R217" s="219"/>
      <c r="S217" s="219"/>
      <c r="T217" s="220"/>
      <c r="AT217" s="221" t="s">
        <v>231</v>
      </c>
      <c r="AU217" s="221" t="s">
        <v>144</v>
      </c>
      <c r="AV217" s="14" t="s">
        <v>93</v>
      </c>
      <c r="AW217" s="14" t="s">
        <v>41</v>
      </c>
      <c r="AX217" s="14" t="s">
        <v>21</v>
      </c>
      <c r="AY217" s="221" t="s">
        <v>132</v>
      </c>
    </row>
    <row r="218" spans="1:65" s="12" customFormat="1" ht="20.85" customHeight="1">
      <c r="B218" s="171"/>
      <c r="C218" s="172"/>
      <c r="D218" s="173" t="s">
        <v>83</v>
      </c>
      <c r="E218" s="185" t="s">
        <v>413</v>
      </c>
      <c r="F218" s="185" t="s">
        <v>414</v>
      </c>
      <c r="G218" s="172"/>
      <c r="H218" s="172"/>
      <c r="I218" s="175"/>
      <c r="J218" s="186">
        <f>BK218</f>
        <v>0</v>
      </c>
      <c r="K218" s="172"/>
      <c r="L218" s="177"/>
      <c r="M218" s="178"/>
      <c r="N218" s="179"/>
      <c r="O218" s="179"/>
      <c r="P218" s="180">
        <f>SUM(P219:P223)</f>
        <v>0</v>
      </c>
      <c r="Q218" s="179"/>
      <c r="R218" s="180">
        <f>SUM(R219:R223)</f>
        <v>0</v>
      </c>
      <c r="S218" s="179"/>
      <c r="T218" s="181">
        <f>SUM(T219:T223)</f>
        <v>0</v>
      </c>
      <c r="AR218" s="182" t="s">
        <v>21</v>
      </c>
      <c r="AT218" s="183" t="s">
        <v>83</v>
      </c>
      <c r="AU218" s="183" t="s">
        <v>93</v>
      </c>
      <c r="AY218" s="182" t="s">
        <v>132</v>
      </c>
      <c r="BK218" s="184">
        <f>SUM(BK219:BK223)</f>
        <v>0</v>
      </c>
    </row>
    <row r="219" spans="1:65" s="2" customFormat="1" ht="33" customHeight="1">
      <c r="A219" s="35"/>
      <c r="B219" s="36"/>
      <c r="C219" s="187" t="s">
        <v>239</v>
      </c>
      <c r="D219" s="187" t="s">
        <v>135</v>
      </c>
      <c r="E219" s="188" t="s">
        <v>218</v>
      </c>
      <c r="F219" s="189" t="s">
        <v>219</v>
      </c>
      <c r="G219" s="190" t="s">
        <v>220</v>
      </c>
      <c r="H219" s="191">
        <v>120</v>
      </c>
      <c r="I219" s="192"/>
      <c r="J219" s="193">
        <f>ROUND(I219*H219,2)</f>
        <v>0</v>
      </c>
      <c r="K219" s="189" t="s">
        <v>221</v>
      </c>
      <c r="L219" s="40"/>
      <c r="M219" s="194" t="s">
        <v>1</v>
      </c>
      <c r="N219" s="195" t="s">
        <v>49</v>
      </c>
      <c r="O219" s="72"/>
      <c r="P219" s="196">
        <f>O219*H219</f>
        <v>0</v>
      </c>
      <c r="Q219" s="196">
        <v>0</v>
      </c>
      <c r="R219" s="196">
        <f>Q219*H219</f>
        <v>0</v>
      </c>
      <c r="S219" s="196">
        <v>0</v>
      </c>
      <c r="T219" s="197">
        <f>S219*H219</f>
        <v>0</v>
      </c>
      <c r="U219" s="35"/>
      <c r="V219" s="35"/>
      <c r="W219" s="35"/>
      <c r="X219" s="35"/>
      <c r="Y219" s="35"/>
      <c r="Z219" s="35"/>
      <c r="AA219" s="35"/>
      <c r="AB219" s="35"/>
      <c r="AC219" s="35"/>
      <c r="AD219" s="35"/>
      <c r="AE219" s="35"/>
      <c r="AR219" s="198" t="s">
        <v>131</v>
      </c>
      <c r="AT219" s="198" t="s">
        <v>135</v>
      </c>
      <c r="AU219" s="198" t="s">
        <v>144</v>
      </c>
      <c r="AY219" s="18" t="s">
        <v>132</v>
      </c>
      <c r="BE219" s="199">
        <f>IF(N219="základní",J219,0)</f>
        <v>0</v>
      </c>
      <c r="BF219" s="199">
        <f>IF(N219="snížená",J219,0)</f>
        <v>0</v>
      </c>
      <c r="BG219" s="199">
        <f>IF(N219="zákl. přenesená",J219,0)</f>
        <v>0</v>
      </c>
      <c r="BH219" s="199">
        <f>IF(N219="sníž. přenesená",J219,0)</f>
        <v>0</v>
      </c>
      <c r="BI219" s="199">
        <f>IF(N219="nulová",J219,0)</f>
        <v>0</v>
      </c>
      <c r="BJ219" s="18" t="s">
        <v>21</v>
      </c>
      <c r="BK219" s="199">
        <f>ROUND(I219*H219,2)</f>
        <v>0</v>
      </c>
      <c r="BL219" s="18" t="s">
        <v>131</v>
      </c>
      <c r="BM219" s="198" t="s">
        <v>415</v>
      </c>
    </row>
    <row r="220" spans="1:65" s="14" customFormat="1" ht="11.25">
      <c r="B220" s="211"/>
      <c r="C220" s="212"/>
      <c r="D220" s="202" t="s">
        <v>231</v>
      </c>
      <c r="E220" s="213" t="s">
        <v>1</v>
      </c>
      <c r="F220" s="214" t="s">
        <v>416</v>
      </c>
      <c r="G220" s="212"/>
      <c r="H220" s="215">
        <v>120</v>
      </c>
      <c r="I220" s="216"/>
      <c r="J220" s="212"/>
      <c r="K220" s="212"/>
      <c r="L220" s="217"/>
      <c r="M220" s="218"/>
      <c r="N220" s="219"/>
      <c r="O220" s="219"/>
      <c r="P220" s="219"/>
      <c r="Q220" s="219"/>
      <c r="R220" s="219"/>
      <c r="S220" s="219"/>
      <c r="T220" s="220"/>
      <c r="AT220" s="221" t="s">
        <v>231</v>
      </c>
      <c r="AU220" s="221" t="s">
        <v>144</v>
      </c>
      <c r="AV220" s="14" t="s">
        <v>93</v>
      </c>
      <c r="AW220" s="14" t="s">
        <v>41</v>
      </c>
      <c r="AX220" s="14" t="s">
        <v>21</v>
      </c>
      <c r="AY220" s="221" t="s">
        <v>132</v>
      </c>
    </row>
    <row r="221" spans="1:65" s="2" customFormat="1" ht="21.75" customHeight="1">
      <c r="A221" s="35"/>
      <c r="B221" s="36"/>
      <c r="C221" s="187" t="s">
        <v>244</v>
      </c>
      <c r="D221" s="187" t="s">
        <v>135</v>
      </c>
      <c r="E221" s="188" t="s">
        <v>227</v>
      </c>
      <c r="F221" s="189" t="s">
        <v>228</v>
      </c>
      <c r="G221" s="190" t="s">
        <v>229</v>
      </c>
      <c r="H221" s="191">
        <v>12</v>
      </c>
      <c r="I221" s="192"/>
      <c r="J221" s="193">
        <f>ROUND(I221*H221,2)</f>
        <v>0</v>
      </c>
      <c r="K221" s="189" t="s">
        <v>221</v>
      </c>
      <c r="L221" s="40"/>
      <c r="M221" s="194" t="s">
        <v>1</v>
      </c>
      <c r="N221" s="195" t="s">
        <v>49</v>
      </c>
      <c r="O221" s="72"/>
      <c r="P221" s="196">
        <f>O221*H221</f>
        <v>0</v>
      </c>
      <c r="Q221" s="196">
        <v>0</v>
      </c>
      <c r="R221" s="196">
        <f>Q221*H221</f>
        <v>0</v>
      </c>
      <c r="S221" s="196">
        <v>0</v>
      </c>
      <c r="T221" s="197">
        <f>S221*H221</f>
        <v>0</v>
      </c>
      <c r="U221" s="35"/>
      <c r="V221" s="35"/>
      <c r="W221" s="35"/>
      <c r="X221" s="35"/>
      <c r="Y221" s="35"/>
      <c r="Z221" s="35"/>
      <c r="AA221" s="35"/>
      <c r="AB221" s="35"/>
      <c r="AC221" s="35"/>
      <c r="AD221" s="35"/>
      <c r="AE221" s="35"/>
      <c r="AR221" s="198" t="s">
        <v>131</v>
      </c>
      <c r="AT221" s="198" t="s">
        <v>135</v>
      </c>
      <c r="AU221" s="198" t="s">
        <v>144</v>
      </c>
      <c r="AY221" s="18" t="s">
        <v>132</v>
      </c>
      <c r="BE221" s="199">
        <f>IF(N221="základní",J221,0)</f>
        <v>0</v>
      </c>
      <c r="BF221" s="199">
        <f>IF(N221="snížená",J221,0)</f>
        <v>0</v>
      </c>
      <c r="BG221" s="199">
        <f>IF(N221="zákl. přenesená",J221,0)</f>
        <v>0</v>
      </c>
      <c r="BH221" s="199">
        <f>IF(N221="sníž. přenesená",J221,0)</f>
        <v>0</v>
      </c>
      <c r="BI221" s="199">
        <f>IF(N221="nulová",J221,0)</f>
        <v>0</v>
      </c>
      <c r="BJ221" s="18" t="s">
        <v>21</v>
      </c>
      <c r="BK221" s="199">
        <f>ROUND(I221*H221,2)</f>
        <v>0</v>
      </c>
      <c r="BL221" s="18" t="s">
        <v>131</v>
      </c>
      <c r="BM221" s="198" t="s">
        <v>417</v>
      </c>
    </row>
    <row r="222" spans="1:65" s="13" customFormat="1" ht="11.25">
      <c r="B222" s="200"/>
      <c r="C222" s="201"/>
      <c r="D222" s="202" t="s">
        <v>231</v>
      </c>
      <c r="E222" s="203" t="s">
        <v>1</v>
      </c>
      <c r="F222" s="204" t="s">
        <v>418</v>
      </c>
      <c r="G222" s="201"/>
      <c r="H222" s="203" t="s">
        <v>1</v>
      </c>
      <c r="I222" s="205"/>
      <c r="J222" s="201"/>
      <c r="K222" s="201"/>
      <c r="L222" s="206"/>
      <c r="M222" s="207"/>
      <c r="N222" s="208"/>
      <c r="O222" s="208"/>
      <c r="P222" s="208"/>
      <c r="Q222" s="208"/>
      <c r="R222" s="208"/>
      <c r="S222" s="208"/>
      <c r="T222" s="209"/>
      <c r="AT222" s="210" t="s">
        <v>231</v>
      </c>
      <c r="AU222" s="210" t="s">
        <v>144</v>
      </c>
      <c r="AV222" s="13" t="s">
        <v>21</v>
      </c>
      <c r="AW222" s="13" t="s">
        <v>41</v>
      </c>
      <c r="AX222" s="13" t="s">
        <v>84</v>
      </c>
      <c r="AY222" s="210" t="s">
        <v>132</v>
      </c>
    </row>
    <row r="223" spans="1:65" s="14" customFormat="1" ht="11.25">
      <c r="B223" s="211"/>
      <c r="C223" s="212"/>
      <c r="D223" s="202" t="s">
        <v>231</v>
      </c>
      <c r="E223" s="213" t="s">
        <v>1</v>
      </c>
      <c r="F223" s="214" t="s">
        <v>419</v>
      </c>
      <c r="G223" s="212"/>
      <c r="H223" s="215">
        <v>12</v>
      </c>
      <c r="I223" s="216"/>
      <c r="J223" s="212"/>
      <c r="K223" s="212"/>
      <c r="L223" s="217"/>
      <c r="M223" s="218"/>
      <c r="N223" s="219"/>
      <c r="O223" s="219"/>
      <c r="P223" s="219"/>
      <c r="Q223" s="219"/>
      <c r="R223" s="219"/>
      <c r="S223" s="219"/>
      <c r="T223" s="220"/>
      <c r="AT223" s="221" t="s">
        <v>231</v>
      </c>
      <c r="AU223" s="221" t="s">
        <v>144</v>
      </c>
      <c r="AV223" s="14" t="s">
        <v>93</v>
      </c>
      <c r="AW223" s="14" t="s">
        <v>41</v>
      </c>
      <c r="AX223" s="14" t="s">
        <v>21</v>
      </c>
      <c r="AY223" s="221" t="s">
        <v>132</v>
      </c>
    </row>
    <row r="224" spans="1:65" s="12" customFormat="1" ht="22.9" customHeight="1">
      <c r="B224" s="171"/>
      <c r="C224" s="172"/>
      <c r="D224" s="173" t="s">
        <v>83</v>
      </c>
      <c r="E224" s="185" t="s">
        <v>93</v>
      </c>
      <c r="F224" s="185" t="s">
        <v>420</v>
      </c>
      <c r="G224" s="172"/>
      <c r="H224" s="172"/>
      <c r="I224" s="175"/>
      <c r="J224" s="186">
        <f>BK224</f>
        <v>0</v>
      </c>
      <c r="K224" s="172"/>
      <c r="L224" s="177"/>
      <c r="M224" s="178"/>
      <c r="N224" s="179"/>
      <c r="O224" s="179"/>
      <c r="P224" s="180">
        <f>P225</f>
        <v>0</v>
      </c>
      <c r="Q224" s="179"/>
      <c r="R224" s="180">
        <f>R225</f>
        <v>1.6936</v>
      </c>
      <c r="S224" s="179"/>
      <c r="T224" s="181">
        <f>T225</f>
        <v>0</v>
      </c>
      <c r="AR224" s="182" t="s">
        <v>21</v>
      </c>
      <c r="AT224" s="183" t="s">
        <v>83</v>
      </c>
      <c r="AU224" s="183" t="s">
        <v>21</v>
      </c>
      <c r="AY224" s="182" t="s">
        <v>132</v>
      </c>
      <c r="BK224" s="184">
        <f>BK225</f>
        <v>0</v>
      </c>
    </row>
    <row r="225" spans="1:65" s="12" customFormat="1" ht="20.85" customHeight="1">
      <c r="B225" s="171"/>
      <c r="C225" s="172"/>
      <c r="D225" s="173" t="s">
        <v>83</v>
      </c>
      <c r="E225" s="185" t="s">
        <v>421</v>
      </c>
      <c r="F225" s="185" t="s">
        <v>422</v>
      </c>
      <c r="G225" s="172"/>
      <c r="H225" s="172"/>
      <c r="I225" s="175"/>
      <c r="J225" s="186">
        <f>BK225</f>
        <v>0</v>
      </c>
      <c r="K225" s="172"/>
      <c r="L225" s="177"/>
      <c r="M225" s="178"/>
      <c r="N225" s="179"/>
      <c r="O225" s="179"/>
      <c r="P225" s="180">
        <f>SUM(P226:P236)</f>
        <v>0</v>
      </c>
      <c r="Q225" s="179"/>
      <c r="R225" s="180">
        <f>SUM(R226:R236)</f>
        <v>1.6936</v>
      </c>
      <c r="S225" s="179"/>
      <c r="T225" s="181">
        <f>SUM(T226:T236)</f>
        <v>0</v>
      </c>
      <c r="AR225" s="182" t="s">
        <v>21</v>
      </c>
      <c r="AT225" s="183" t="s">
        <v>83</v>
      </c>
      <c r="AU225" s="183" t="s">
        <v>93</v>
      </c>
      <c r="AY225" s="182" t="s">
        <v>132</v>
      </c>
      <c r="BK225" s="184">
        <f>SUM(BK226:BK236)</f>
        <v>0</v>
      </c>
    </row>
    <row r="226" spans="1:65" s="2" customFormat="1" ht="24">
      <c r="A226" s="35"/>
      <c r="B226" s="36"/>
      <c r="C226" s="187" t="s">
        <v>249</v>
      </c>
      <c r="D226" s="187" t="s">
        <v>135</v>
      </c>
      <c r="E226" s="188" t="s">
        <v>423</v>
      </c>
      <c r="F226" s="189" t="s">
        <v>424</v>
      </c>
      <c r="G226" s="190" t="s">
        <v>220</v>
      </c>
      <c r="H226" s="191">
        <v>26</v>
      </c>
      <c r="I226" s="192"/>
      <c r="J226" s="193">
        <f>ROUND(I226*H226,2)</f>
        <v>0</v>
      </c>
      <c r="K226" s="189" t="s">
        <v>221</v>
      </c>
      <c r="L226" s="40"/>
      <c r="M226" s="194" t="s">
        <v>1</v>
      </c>
      <c r="N226" s="195" t="s">
        <v>49</v>
      </c>
      <c r="O226" s="72"/>
      <c r="P226" s="196">
        <f>O226*H226</f>
        <v>0</v>
      </c>
      <c r="Q226" s="196">
        <v>0</v>
      </c>
      <c r="R226" s="196">
        <f>Q226*H226</f>
        <v>0</v>
      </c>
      <c r="S226" s="196">
        <v>0</v>
      </c>
      <c r="T226" s="197">
        <f>S226*H226</f>
        <v>0</v>
      </c>
      <c r="U226" s="35"/>
      <c r="V226" s="35"/>
      <c r="W226" s="35"/>
      <c r="X226" s="35"/>
      <c r="Y226" s="35"/>
      <c r="Z226" s="35"/>
      <c r="AA226" s="35"/>
      <c r="AB226" s="35"/>
      <c r="AC226" s="35"/>
      <c r="AD226" s="35"/>
      <c r="AE226" s="35"/>
      <c r="AR226" s="198" t="s">
        <v>131</v>
      </c>
      <c r="AT226" s="198" t="s">
        <v>135</v>
      </c>
      <c r="AU226" s="198" t="s">
        <v>144</v>
      </c>
      <c r="AY226" s="18" t="s">
        <v>132</v>
      </c>
      <c r="BE226" s="199">
        <f>IF(N226="základní",J226,0)</f>
        <v>0</v>
      </c>
      <c r="BF226" s="199">
        <f>IF(N226="snížená",J226,0)</f>
        <v>0</v>
      </c>
      <c r="BG226" s="199">
        <f>IF(N226="zákl. přenesená",J226,0)</f>
        <v>0</v>
      </c>
      <c r="BH226" s="199">
        <f>IF(N226="sníž. přenesená",J226,0)</f>
        <v>0</v>
      </c>
      <c r="BI226" s="199">
        <f>IF(N226="nulová",J226,0)</f>
        <v>0</v>
      </c>
      <c r="BJ226" s="18" t="s">
        <v>21</v>
      </c>
      <c r="BK226" s="199">
        <f>ROUND(I226*H226,2)</f>
        <v>0</v>
      </c>
      <c r="BL226" s="18" t="s">
        <v>131</v>
      </c>
      <c r="BM226" s="198" t="s">
        <v>425</v>
      </c>
    </row>
    <row r="227" spans="1:65" s="14" customFormat="1" ht="11.25">
      <c r="B227" s="211"/>
      <c r="C227" s="212"/>
      <c r="D227" s="202" t="s">
        <v>231</v>
      </c>
      <c r="E227" s="213" t="s">
        <v>1</v>
      </c>
      <c r="F227" s="214" t="s">
        <v>426</v>
      </c>
      <c r="G227" s="212"/>
      <c r="H227" s="215">
        <v>26</v>
      </c>
      <c r="I227" s="216"/>
      <c r="J227" s="212"/>
      <c r="K227" s="212"/>
      <c r="L227" s="217"/>
      <c r="M227" s="218"/>
      <c r="N227" s="219"/>
      <c r="O227" s="219"/>
      <c r="P227" s="219"/>
      <c r="Q227" s="219"/>
      <c r="R227" s="219"/>
      <c r="S227" s="219"/>
      <c r="T227" s="220"/>
      <c r="AT227" s="221" t="s">
        <v>231</v>
      </c>
      <c r="AU227" s="221" t="s">
        <v>144</v>
      </c>
      <c r="AV227" s="14" t="s">
        <v>93</v>
      </c>
      <c r="AW227" s="14" t="s">
        <v>41</v>
      </c>
      <c r="AX227" s="14" t="s">
        <v>21</v>
      </c>
      <c r="AY227" s="221" t="s">
        <v>132</v>
      </c>
    </row>
    <row r="228" spans="1:65" s="2" customFormat="1" ht="24">
      <c r="A228" s="35"/>
      <c r="B228" s="36"/>
      <c r="C228" s="222" t="s">
        <v>254</v>
      </c>
      <c r="D228" s="222" t="s">
        <v>270</v>
      </c>
      <c r="E228" s="223" t="s">
        <v>427</v>
      </c>
      <c r="F228" s="224" t="s">
        <v>428</v>
      </c>
      <c r="G228" s="225" t="s">
        <v>338</v>
      </c>
      <c r="H228" s="226">
        <v>1.69</v>
      </c>
      <c r="I228" s="227"/>
      <c r="J228" s="228">
        <f>ROUND(I228*H228,2)</f>
        <v>0</v>
      </c>
      <c r="K228" s="224" t="s">
        <v>1</v>
      </c>
      <c r="L228" s="229"/>
      <c r="M228" s="230" t="s">
        <v>1</v>
      </c>
      <c r="N228" s="231" t="s">
        <v>49</v>
      </c>
      <c r="O228" s="72"/>
      <c r="P228" s="196">
        <f>O228*H228</f>
        <v>0</v>
      </c>
      <c r="Q228" s="196">
        <v>1</v>
      </c>
      <c r="R228" s="196">
        <f>Q228*H228</f>
        <v>1.69</v>
      </c>
      <c r="S228" s="196">
        <v>0</v>
      </c>
      <c r="T228" s="197">
        <f>S228*H228</f>
        <v>0</v>
      </c>
      <c r="U228" s="35"/>
      <c r="V228" s="35"/>
      <c r="W228" s="35"/>
      <c r="X228" s="35"/>
      <c r="Y228" s="35"/>
      <c r="Z228" s="35"/>
      <c r="AA228" s="35"/>
      <c r="AB228" s="35"/>
      <c r="AC228" s="35"/>
      <c r="AD228" s="35"/>
      <c r="AE228" s="35"/>
      <c r="AR228" s="198" t="s">
        <v>163</v>
      </c>
      <c r="AT228" s="198" t="s">
        <v>270</v>
      </c>
      <c r="AU228" s="198" t="s">
        <v>144</v>
      </c>
      <c r="AY228" s="18" t="s">
        <v>132</v>
      </c>
      <c r="BE228" s="199">
        <f>IF(N228="základní",J228,0)</f>
        <v>0</v>
      </c>
      <c r="BF228" s="199">
        <f>IF(N228="snížená",J228,0)</f>
        <v>0</v>
      </c>
      <c r="BG228" s="199">
        <f>IF(N228="zákl. přenesená",J228,0)</f>
        <v>0</v>
      </c>
      <c r="BH228" s="199">
        <f>IF(N228="sníž. přenesená",J228,0)</f>
        <v>0</v>
      </c>
      <c r="BI228" s="199">
        <f>IF(N228="nulová",J228,0)</f>
        <v>0</v>
      </c>
      <c r="BJ228" s="18" t="s">
        <v>21</v>
      </c>
      <c r="BK228" s="199">
        <f>ROUND(I228*H228,2)</f>
        <v>0</v>
      </c>
      <c r="BL228" s="18" t="s">
        <v>131</v>
      </c>
      <c r="BM228" s="198" t="s">
        <v>429</v>
      </c>
    </row>
    <row r="229" spans="1:65" s="13" customFormat="1" ht="11.25">
      <c r="B229" s="200"/>
      <c r="C229" s="201"/>
      <c r="D229" s="202" t="s">
        <v>231</v>
      </c>
      <c r="E229" s="203" t="s">
        <v>1</v>
      </c>
      <c r="F229" s="204" t="s">
        <v>430</v>
      </c>
      <c r="G229" s="201"/>
      <c r="H229" s="203" t="s">
        <v>1</v>
      </c>
      <c r="I229" s="205"/>
      <c r="J229" s="201"/>
      <c r="K229" s="201"/>
      <c r="L229" s="206"/>
      <c r="M229" s="207"/>
      <c r="N229" s="208"/>
      <c r="O229" s="208"/>
      <c r="P229" s="208"/>
      <c r="Q229" s="208"/>
      <c r="R229" s="208"/>
      <c r="S229" s="208"/>
      <c r="T229" s="209"/>
      <c r="AT229" s="210" t="s">
        <v>231</v>
      </c>
      <c r="AU229" s="210" t="s">
        <v>144</v>
      </c>
      <c r="AV229" s="13" t="s">
        <v>21</v>
      </c>
      <c r="AW229" s="13" t="s">
        <v>41</v>
      </c>
      <c r="AX229" s="13" t="s">
        <v>84</v>
      </c>
      <c r="AY229" s="210" t="s">
        <v>132</v>
      </c>
    </row>
    <row r="230" spans="1:65" s="14" customFormat="1" ht="11.25">
      <c r="B230" s="211"/>
      <c r="C230" s="212"/>
      <c r="D230" s="202" t="s">
        <v>231</v>
      </c>
      <c r="E230" s="213" t="s">
        <v>1</v>
      </c>
      <c r="F230" s="214" t="s">
        <v>431</v>
      </c>
      <c r="G230" s="212"/>
      <c r="H230" s="215">
        <v>3.38</v>
      </c>
      <c r="I230" s="216"/>
      <c r="J230" s="212"/>
      <c r="K230" s="212"/>
      <c r="L230" s="217"/>
      <c r="M230" s="218"/>
      <c r="N230" s="219"/>
      <c r="O230" s="219"/>
      <c r="P230" s="219"/>
      <c r="Q230" s="219"/>
      <c r="R230" s="219"/>
      <c r="S230" s="219"/>
      <c r="T230" s="220"/>
      <c r="AT230" s="221" t="s">
        <v>231</v>
      </c>
      <c r="AU230" s="221" t="s">
        <v>144</v>
      </c>
      <c r="AV230" s="14" t="s">
        <v>93</v>
      </c>
      <c r="AW230" s="14" t="s">
        <v>41</v>
      </c>
      <c r="AX230" s="14" t="s">
        <v>84</v>
      </c>
      <c r="AY230" s="221" t="s">
        <v>132</v>
      </c>
    </row>
    <row r="231" spans="1:65" s="13" customFormat="1" ht="22.5">
      <c r="B231" s="200"/>
      <c r="C231" s="201"/>
      <c r="D231" s="202" t="s">
        <v>231</v>
      </c>
      <c r="E231" s="203" t="s">
        <v>1</v>
      </c>
      <c r="F231" s="204" t="s">
        <v>432</v>
      </c>
      <c r="G231" s="201"/>
      <c r="H231" s="203" t="s">
        <v>1</v>
      </c>
      <c r="I231" s="205"/>
      <c r="J231" s="201"/>
      <c r="K231" s="201"/>
      <c r="L231" s="206"/>
      <c r="M231" s="207"/>
      <c r="N231" s="208"/>
      <c r="O231" s="208"/>
      <c r="P231" s="208"/>
      <c r="Q231" s="208"/>
      <c r="R231" s="208"/>
      <c r="S231" s="208"/>
      <c r="T231" s="209"/>
      <c r="AT231" s="210" t="s">
        <v>231</v>
      </c>
      <c r="AU231" s="210" t="s">
        <v>144</v>
      </c>
      <c r="AV231" s="13" t="s">
        <v>21</v>
      </c>
      <c r="AW231" s="13" t="s">
        <v>41</v>
      </c>
      <c r="AX231" s="13" t="s">
        <v>84</v>
      </c>
      <c r="AY231" s="210" t="s">
        <v>132</v>
      </c>
    </row>
    <row r="232" spans="1:65" s="14" customFormat="1" ht="11.25">
      <c r="B232" s="211"/>
      <c r="C232" s="212"/>
      <c r="D232" s="202" t="s">
        <v>231</v>
      </c>
      <c r="E232" s="213" t="s">
        <v>1</v>
      </c>
      <c r="F232" s="214" t="s">
        <v>433</v>
      </c>
      <c r="G232" s="212"/>
      <c r="H232" s="215">
        <v>-1.69</v>
      </c>
      <c r="I232" s="216"/>
      <c r="J232" s="212"/>
      <c r="K232" s="212"/>
      <c r="L232" s="217"/>
      <c r="M232" s="218"/>
      <c r="N232" s="219"/>
      <c r="O232" s="219"/>
      <c r="P232" s="219"/>
      <c r="Q232" s="219"/>
      <c r="R232" s="219"/>
      <c r="S232" s="219"/>
      <c r="T232" s="220"/>
      <c r="AT232" s="221" t="s">
        <v>231</v>
      </c>
      <c r="AU232" s="221" t="s">
        <v>144</v>
      </c>
      <c r="AV232" s="14" t="s">
        <v>93</v>
      </c>
      <c r="AW232" s="14" t="s">
        <v>41</v>
      </c>
      <c r="AX232" s="14" t="s">
        <v>84</v>
      </c>
      <c r="AY232" s="221" t="s">
        <v>132</v>
      </c>
    </row>
    <row r="233" spans="1:65" s="15" customFormat="1" ht="11.25">
      <c r="B233" s="235"/>
      <c r="C233" s="236"/>
      <c r="D233" s="202" t="s">
        <v>231</v>
      </c>
      <c r="E233" s="237" t="s">
        <v>1</v>
      </c>
      <c r="F233" s="238" t="s">
        <v>331</v>
      </c>
      <c r="G233" s="236"/>
      <c r="H233" s="239">
        <v>1.69</v>
      </c>
      <c r="I233" s="240"/>
      <c r="J233" s="236"/>
      <c r="K233" s="236"/>
      <c r="L233" s="241"/>
      <c r="M233" s="242"/>
      <c r="N233" s="243"/>
      <c r="O233" s="243"/>
      <c r="P233" s="243"/>
      <c r="Q233" s="243"/>
      <c r="R233" s="243"/>
      <c r="S233" s="243"/>
      <c r="T233" s="244"/>
      <c r="AT233" s="245" t="s">
        <v>231</v>
      </c>
      <c r="AU233" s="245" t="s">
        <v>144</v>
      </c>
      <c r="AV233" s="15" t="s">
        <v>131</v>
      </c>
      <c r="AW233" s="15" t="s">
        <v>41</v>
      </c>
      <c r="AX233" s="15" t="s">
        <v>21</v>
      </c>
      <c r="AY233" s="245" t="s">
        <v>132</v>
      </c>
    </row>
    <row r="234" spans="1:65" s="2" customFormat="1" ht="21.75" customHeight="1">
      <c r="A234" s="35"/>
      <c r="B234" s="36"/>
      <c r="C234" s="187" t="s">
        <v>259</v>
      </c>
      <c r="D234" s="187" t="s">
        <v>135</v>
      </c>
      <c r="E234" s="188" t="s">
        <v>434</v>
      </c>
      <c r="F234" s="189" t="s">
        <v>435</v>
      </c>
      <c r="G234" s="190" t="s">
        <v>202</v>
      </c>
      <c r="H234" s="191">
        <v>18</v>
      </c>
      <c r="I234" s="192"/>
      <c r="J234" s="193">
        <f>ROUND(I234*H234,2)</f>
        <v>0</v>
      </c>
      <c r="K234" s="189" t="s">
        <v>221</v>
      </c>
      <c r="L234" s="40"/>
      <c r="M234" s="194" t="s">
        <v>1</v>
      </c>
      <c r="N234" s="195" t="s">
        <v>49</v>
      </c>
      <c r="O234" s="72"/>
      <c r="P234" s="196">
        <f>O234*H234</f>
        <v>0</v>
      </c>
      <c r="Q234" s="196">
        <v>2.0000000000000001E-4</v>
      </c>
      <c r="R234" s="196">
        <f>Q234*H234</f>
        <v>3.6000000000000003E-3</v>
      </c>
      <c r="S234" s="196">
        <v>0</v>
      </c>
      <c r="T234" s="197">
        <f>S234*H234</f>
        <v>0</v>
      </c>
      <c r="U234" s="35"/>
      <c r="V234" s="35"/>
      <c r="W234" s="35"/>
      <c r="X234" s="35"/>
      <c r="Y234" s="35"/>
      <c r="Z234" s="35"/>
      <c r="AA234" s="35"/>
      <c r="AB234" s="35"/>
      <c r="AC234" s="35"/>
      <c r="AD234" s="35"/>
      <c r="AE234" s="35"/>
      <c r="AR234" s="198" t="s">
        <v>131</v>
      </c>
      <c r="AT234" s="198" t="s">
        <v>135</v>
      </c>
      <c r="AU234" s="198" t="s">
        <v>144</v>
      </c>
      <c r="AY234" s="18" t="s">
        <v>132</v>
      </c>
      <c r="BE234" s="199">
        <f>IF(N234="základní",J234,0)</f>
        <v>0</v>
      </c>
      <c r="BF234" s="199">
        <f>IF(N234="snížená",J234,0)</f>
        <v>0</v>
      </c>
      <c r="BG234" s="199">
        <f>IF(N234="zákl. přenesená",J234,0)</f>
        <v>0</v>
      </c>
      <c r="BH234" s="199">
        <f>IF(N234="sníž. přenesená",J234,0)</f>
        <v>0</v>
      </c>
      <c r="BI234" s="199">
        <f>IF(N234="nulová",J234,0)</f>
        <v>0</v>
      </c>
      <c r="BJ234" s="18" t="s">
        <v>21</v>
      </c>
      <c r="BK234" s="199">
        <f>ROUND(I234*H234,2)</f>
        <v>0</v>
      </c>
      <c r="BL234" s="18" t="s">
        <v>131</v>
      </c>
      <c r="BM234" s="198" t="s">
        <v>436</v>
      </c>
    </row>
    <row r="235" spans="1:65" s="2" customFormat="1" ht="33" customHeight="1">
      <c r="A235" s="35"/>
      <c r="B235" s="36"/>
      <c r="C235" s="187" t="s">
        <v>264</v>
      </c>
      <c r="D235" s="187" t="s">
        <v>135</v>
      </c>
      <c r="E235" s="188" t="s">
        <v>437</v>
      </c>
      <c r="F235" s="189" t="s">
        <v>438</v>
      </c>
      <c r="G235" s="190" t="s">
        <v>220</v>
      </c>
      <c r="H235" s="191">
        <v>26</v>
      </c>
      <c r="I235" s="192"/>
      <c r="J235" s="193">
        <f>ROUND(I235*H235,2)</f>
        <v>0</v>
      </c>
      <c r="K235" s="189" t="s">
        <v>221</v>
      </c>
      <c r="L235" s="40"/>
      <c r="M235" s="194" t="s">
        <v>1</v>
      </c>
      <c r="N235" s="195" t="s">
        <v>49</v>
      </c>
      <c r="O235" s="72"/>
      <c r="P235" s="196">
        <f>O235*H235</f>
        <v>0</v>
      </c>
      <c r="Q235" s="196">
        <v>0</v>
      </c>
      <c r="R235" s="196">
        <f>Q235*H235</f>
        <v>0</v>
      </c>
      <c r="S235" s="196">
        <v>0</v>
      </c>
      <c r="T235" s="197">
        <f>S235*H235</f>
        <v>0</v>
      </c>
      <c r="U235" s="35"/>
      <c r="V235" s="35"/>
      <c r="W235" s="35"/>
      <c r="X235" s="35"/>
      <c r="Y235" s="35"/>
      <c r="Z235" s="35"/>
      <c r="AA235" s="35"/>
      <c r="AB235" s="35"/>
      <c r="AC235" s="35"/>
      <c r="AD235" s="35"/>
      <c r="AE235" s="35"/>
      <c r="AR235" s="198" t="s">
        <v>131</v>
      </c>
      <c r="AT235" s="198" t="s">
        <v>135</v>
      </c>
      <c r="AU235" s="198" t="s">
        <v>144</v>
      </c>
      <c r="AY235" s="18" t="s">
        <v>132</v>
      </c>
      <c r="BE235" s="199">
        <f>IF(N235="základní",J235,0)</f>
        <v>0</v>
      </c>
      <c r="BF235" s="199">
        <f>IF(N235="snížená",J235,0)</f>
        <v>0</v>
      </c>
      <c r="BG235" s="199">
        <f>IF(N235="zákl. přenesená",J235,0)</f>
        <v>0</v>
      </c>
      <c r="BH235" s="199">
        <f>IF(N235="sníž. přenesená",J235,0)</f>
        <v>0</v>
      </c>
      <c r="BI235" s="199">
        <f>IF(N235="nulová",J235,0)</f>
        <v>0</v>
      </c>
      <c r="BJ235" s="18" t="s">
        <v>21</v>
      </c>
      <c r="BK235" s="199">
        <f>ROUND(I235*H235,2)</f>
        <v>0</v>
      </c>
      <c r="BL235" s="18" t="s">
        <v>131</v>
      </c>
      <c r="BM235" s="198" t="s">
        <v>439</v>
      </c>
    </row>
    <row r="236" spans="1:65" s="14" customFormat="1" ht="22.5">
      <c r="B236" s="211"/>
      <c r="C236" s="212"/>
      <c r="D236" s="202" t="s">
        <v>231</v>
      </c>
      <c r="E236" s="213" t="s">
        <v>1</v>
      </c>
      <c r="F236" s="214" t="s">
        <v>440</v>
      </c>
      <c r="G236" s="212"/>
      <c r="H236" s="215">
        <v>26</v>
      </c>
      <c r="I236" s="216"/>
      <c r="J236" s="212"/>
      <c r="K236" s="212"/>
      <c r="L236" s="217"/>
      <c r="M236" s="218"/>
      <c r="N236" s="219"/>
      <c r="O236" s="219"/>
      <c r="P236" s="219"/>
      <c r="Q236" s="219"/>
      <c r="R236" s="219"/>
      <c r="S236" s="219"/>
      <c r="T236" s="220"/>
      <c r="AT236" s="221" t="s">
        <v>231</v>
      </c>
      <c r="AU236" s="221" t="s">
        <v>144</v>
      </c>
      <c r="AV236" s="14" t="s">
        <v>93</v>
      </c>
      <c r="AW236" s="14" t="s">
        <v>41</v>
      </c>
      <c r="AX236" s="14" t="s">
        <v>21</v>
      </c>
      <c r="AY236" s="221" t="s">
        <v>132</v>
      </c>
    </row>
    <row r="237" spans="1:65" s="12" customFormat="1" ht="22.9" customHeight="1">
      <c r="B237" s="171"/>
      <c r="C237" s="172"/>
      <c r="D237" s="173" t="s">
        <v>83</v>
      </c>
      <c r="E237" s="185" t="s">
        <v>144</v>
      </c>
      <c r="F237" s="185" t="s">
        <v>441</v>
      </c>
      <c r="G237" s="172"/>
      <c r="H237" s="172"/>
      <c r="I237" s="175"/>
      <c r="J237" s="186">
        <f>BK237</f>
        <v>0</v>
      </c>
      <c r="K237" s="172"/>
      <c r="L237" s="177"/>
      <c r="M237" s="178"/>
      <c r="N237" s="179"/>
      <c r="O237" s="179"/>
      <c r="P237" s="180">
        <f>P238+P263</f>
        <v>0</v>
      </c>
      <c r="Q237" s="179"/>
      <c r="R237" s="180">
        <f>R238+R263</f>
        <v>18.381149251999997</v>
      </c>
      <c r="S237" s="179"/>
      <c r="T237" s="181">
        <f>T238+T263</f>
        <v>0</v>
      </c>
      <c r="AR237" s="182" t="s">
        <v>21</v>
      </c>
      <c r="AT237" s="183" t="s">
        <v>83</v>
      </c>
      <c r="AU237" s="183" t="s">
        <v>21</v>
      </c>
      <c r="AY237" s="182" t="s">
        <v>132</v>
      </c>
      <c r="BK237" s="184">
        <f>BK238+BK263</f>
        <v>0</v>
      </c>
    </row>
    <row r="238" spans="1:65" s="12" customFormat="1" ht="20.85" customHeight="1">
      <c r="B238" s="171"/>
      <c r="C238" s="172"/>
      <c r="D238" s="173" t="s">
        <v>83</v>
      </c>
      <c r="E238" s="185" t="s">
        <v>442</v>
      </c>
      <c r="F238" s="185" t="s">
        <v>443</v>
      </c>
      <c r="G238" s="172"/>
      <c r="H238" s="172"/>
      <c r="I238" s="175"/>
      <c r="J238" s="186">
        <f>BK238</f>
        <v>0</v>
      </c>
      <c r="K238" s="172"/>
      <c r="L238" s="177"/>
      <c r="M238" s="178"/>
      <c r="N238" s="179"/>
      <c r="O238" s="179"/>
      <c r="P238" s="180">
        <f>SUM(P239:P262)</f>
        <v>0</v>
      </c>
      <c r="Q238" s="179"/>
      <c r="R238" s="180">
        <f>SUM(R239:R262)</f>
        <v>14.865811991999998</v>
      </c>
      <c r="S238" s="179"/>
      <c r="T238" s="181">
        <f>SUM(T239:T262)</f>
        <v>0</v>
      </c>
      <c r="AR238" s="182" t="s">
        <v>21</v>
      </c>
      <c r="AT238" s="183" t="s">
        <v>83</v>
      </c>
      <c r="AU238" s="183" t="s">
        <v>93</v>
      </c>
      <c r="AY238" s="182" t="s">
        <v>132</v>
      </c>
      <c r="BK238" s="184">
        <f>SUM(BK239:BK262)</f>
        <v>0</v>
      </c>
    </row>
    <row r="239" spans="1:65" s="2" customFormat="1" ht="24">
      <c r="A239" s="35"/>
      <c r="B239" s="36"/>
      <c r="C239" s="187" t="s">
        <v>269</v>
      </c>
      <c r="D239" s="187" t="s">
        <v>135</v>
      </c>
      <c r="E239" s="188" t="s">
        <v>444</v>
      </c>
      <c r="F239" s="189" t="s">
        <v>445</v>
      </c>
      <c r="G239" s="190" t="s">
        <v>220</v>
      </c>
      <c r="H239" s="191">
        <v>8.5</v>
      </c>
      <c r="I239" s="192"/>
      <c r="J239" s="193">
        <f>ROUND(I239*H239,2)</f>
        <v>0</v>
      </c>
      <c r="K239" s="189" t="s">
        <v>221</v>
      </c>
      <c r="L239" s="40"/>
      <c r="M239" s="194" t="s">
        <v>1</v>
      </c>
      <c r="N239" s="195" t="s">
        <v>49</v>
      </c>
      <c r="O239" s="72"/>
      <c r="P239" s="196">
        <f>O239*H239</f>
        <v>0</v>
      </c>
      <c r="Q239" s="196">
        <v>0.18729699999999999</v>
      </c>
      <c r="R239" s="196">
        <f>Q239*H239</f>
        <v>1.5920245</v>
      </c>
      <c r="S239" s="196">
        <v>0</v>
      </c>
      <c r="T239" s="197">
        <f>S239*H239</f>
        <v>0</v>
      </c>
      <c r="U239" s="35"/>
      <c r="V239" s="35"/>
      <c r="W239" s="35"/>
      <c r="X239" s="35"/>
      <c r="Y239" s="35"/>
      <c r="Z239" s="35"/>
      <c r="AA239" s="35"/>
      <c r="AB239" s="35"/>
      <c r="AC239" s="35"/>
      <c r="AD239" s="35"/>
      <c r="AE239" s="35"/>
      <c r="AR239" s="198" t="s">
        <v>131</v>
      </c>
      <c r="AT239" s="198" t="s">
        <v>135</v>
      </c>
      <c r="AU239" s="198" t="s">
        <v>144</v>
      </c>
      <c r="AY239" s="18" t="s">
        <v>132</v>
      </c>
      <c r="BE239" s="199">
        <f>IF(N239="základní",J239,0)</f>
        <v>0</v>
      </c>
      <c r="BF239" s="199">
        <f>IF(N239="snížená",J239,0)</f>
        <v>0</v>
      </c>
      <c r="BG239" s="199">
        <f>IF(N239="zákl. přenesená",J239,0)</f>
        <v>0</v>
      </c>
      <c r="BH239" s="199">
        <f>IF(N239="sníž. přenesená",J239,0)</f>
        <v>0</v>
      </c>
      <c r="BI239" s="199">
        <f>IF(N239="nulová",J239,0)</f>
        <v>0</v>
      </c>
      <c r="BJ239" s="18" t="s">
        <v>21</v>
      </c>
      <c r="BK239" s="199">
        <f>ROUND(I239*H239,2)</f>
        <v>0</v>
      </c>
      <c r="BL239" s="18" t="s">
        <v>131</v>
      </c>
      <c r="BM239" s="198" t="s">
        <v>446</v>
      </c>
    </row>
    <row r="240" spans="1:65" s="14" customFormat="1" ht="11.25">
      <c r="B240" s="211"/>
      <c r="C240" s="212"/>
      <c r="D240" s="202" t="s">
        <v>231</v>
      </c>
      <c r="E240" s="213" t="s">
        <v>1</v>
      </c>
      <c r="F240" s="214" t="s">
        <v>447</v>
      </c>
      <c r="G240" s="212"/>
      <c r="H240" s="215">
        <v>8.5</v>
      </c>
      <c r="I240" s="216"/>
      <c r="J240" s="212"/>
      <c r="K240" s="212"/>
      <c r="L240" s="217"/>
      <c r="M240" s="218"/>
      <c r="N240" s="219"/>
      <c r="O240" s="219"/>
      <c r="P240" s="219"/>
      <c r="Q240" s="219"/>
      <c r="R240" s="219"/>
      <c r="S240" s="219"/>
      <c r="T240" s="220"/>
      <c r="AT240" s="221" t="s">
        <v>231</v>
      </c>
      <c r="AU240" s="221" t="s">
        <v>144</v>
      </c>
      <c r="AV240" s="14" t="s">
        <v>93</v>
      </c>
      <c r="AW240" s="14" t="s">
        <v>41</v>
      </c>
      <c r="AX240" s="14" t="s">
        <v>21</v>
      </c>
      <c r="AY240" s="221" t="s">
        <v>132</v>
      </c>
    </row>
    <row r="241" spans="1:65" s="2" customFormat="1" ht="16.5" customHeight="1">
      <c r="A241" s="35"/>
      <c r="B241" s="36"/>
      <c r="C241" s="187" t="s">
        <v>448</v>
      </c>
      <c r="D241" s="187" t="s">
        <v>135</v>
      </c>
      <c r="E241" s="188" t="s">
        <v>449</v>
      </c>
      <c r="F241" s="189" t="s">
        <v>450</v>
      </c>
      <c r="G241" s="190" t="s">
        <v>229</v>
      </c>
      <c r="H241" s="191">
        <v>4.8600000000000003</v>
      </c>
      <c r="I241" s="192"/>
      <c r="J241" s="193">
        <f>ROUND(I241*H241,2)</f>
        <v>0</v>
      </c>
      <c r="K241" s="189" t="s">
        <v>221</v>
      </c>
      <c r="L241" s="40"/>
      <c r="M241" s="194" t="s">
        <v>1</v>
      </c>
      <c r="N241" s="195" t="s">
        <v>49</v>
      </c>
      <c r="O241" s="72"/>
      <c r="P241" s="196">
        <f>O241*H241</f>
        <v>0</v>
      </c>
      <c r="Q241" s="196">
        <v>2.4535100000000001</v>
      </c>
      <c r="R241" s="196">
        <f>Q241*H241</f>
        <v>11.9240586</v>
      </c>
      <c r="S241" s="196">
        <v>0</v>
      </c>
      <c r="T241" s="197">
        <f>S241*H241</f>
        <v>0</v>
      </c>
      <c r="U241" s="35"/>
      <c r="V241" s="35"/>
      <c r="W241" s="35"/>
      <c r="X241" s="35"/>
      <c r="Y241" s="35"/>
      <c r="Z241" s="35"/>
      <c r="AA241" s="35"/>
      <c r="AB241" s="35"/>
      <c r="AC241" s="35"/>
      <c r="AD241" s="35"/>
      <c r="AE241" s="35"/>
      <c r="AR241" s="198" t="s">
        <v>131</v>
      </c>
      <c r="AT241" s="198" t="s">
        <v>135</v>
      </c>
      <c r="AU241" s="198" t="s">
        <v>144</v>
      </c>
      <c r="AY241" s="18" t="s">
        <v>132</v>
      </c>
      <c r="BE241" s="199">
        <f>IF(N241="základní",J241,0)</f>
        <v>0</v>
      </c>
      <c r="BF241" s="199">
        <f>IF(N241="snížená",J241,0)</f>
        <v>0</v>
      </c>
      <c r="BG241" s="199">
        <f>IF(N241="zákl. přenesená",J241,0)</f>
        <v>0</v>
      </c>
      <c r="BH241" s="199">
        <f>IF(N241="sníž. přenesená",J241,0)</f>
        <v>0</v>
      </c>
      <c r="BI241" s="199">
        <f>IF(N241="nulová",J241,0)</f>
        <v>0</v>
      </c>
      <c r="BJ241" s="18" t="s">
        <v>21</v>
      </c>
      <c r="BK241" s="199">
        <f>ROUND(I241*H241,2)</f>
        <v>0</v>
      </c>
      <c r="BL241" s="18" t="s">
        <v>131</v>
      </c>
      <c r="BM241" s="198" t="s">
        <v>451</v>
      </c>
    </row>
    <row r="242" spans="1:65" s="13" customFormat="1" ht="11.25">
      <c r="B242" s="200"/>
      <c r="C242" s="201"/>
      <c r="D242" s="202" t="s">
        <v>231</v>
      </c>
      <c r="E242" s="203" t="s">
        <v>1</v>
      </c>
      <c r="F242" s="204" t="s">
        <v>452</v>
      </c>
      <c r="G242" s="201"/>
      <c r="H242" s="203" t="s">
        <v>1</v>
      </c>
      <c r="I242" s="205"/>
      <c r="J242" s="201"/>
      <c r="K242" s="201"/>
      <c r="L242" s="206"/>
      <c r="M242" s="207"/>
      <c r="N242" s="208"/>
      <c r="O242" s="208"/>
      <c r="P242" s="208"/>
      <c r="Q242" s="208"/>
      <c r="R242" s="208"/>
      <c r="S242" s="208"/>
      <c r="T242" s="209"/>
      <c r="AT242" s="210" t="s">
        <v>231</v>
      </c>
      <c r="AU242" s="210" t="s">
        <v>144</v>
      </c>
      <c r="AV242" s="13" t="s">
        <v>21</v>
      </c>
      <c r="AW242" s="13" t="s">
        <v>41</v>
      </c>
      <c r="AX242" s="13" t="s">
        <v>84</v>
      </c>
      <c r="AY242" s="210" t="s">
        <v>132</v>
      </c>
    </row>
    <row r="243" spans="1:65" s="14" customFormat="1" ht="22.5">
      <c r="B243" s="211"/>
      <c r="C243" s="212"/>
      <c r="D243" s="202" t="s">
        <v>231</v>
      </c>
      <c r="E243" s="213" t="s">
        <v>1</v>
      </c>
      <c r="F243" s="214" t="s">
        <v>453</v>
      </c>
      <c r="G243" s="212"/>
      <c r="H243" s="215">
        <v>4.8600000000000003</v>
      </c>
      <c r="I243" s="216"/>
      <c r="J243" s="212"/>
      <c r="K243" s="212"/>
      <c r="L243" s="217"/>
      <c r="M243" s="218"/>
      <c r="N243" s="219"/>
      <c r="O243" s="219"/>
      <c r="P243" s="219"/>
      <c r="Q243" s="219"/>
      <c r="R243" s="219"/>
      <c r="S243" s="219"/>
      <c r="T243" s="220"/>
      <c r="AT243" s="221" t="s">
        <v>231</v>
      </c>
      <c r="AU243" s="221" t="s">
        <v>144</v>
      </c>
      <c r="AV243" s="14" t="s">
        <v>93</v>
      </c>
      <c r="AW243" s="14" t="s">
        <v>41</v>
      </c>
      <c r="AX243" s="14" t="s">
        <v>21</v>
      </c>
      <c r="AY243" s="221" t="s">
        <v>132</v>
      </c>
    </row>
    <row r="244" spans="1:65" s="2" customFormat="1" ht="21.75" customHeight="1">
      <c r="A244" s="35"/>
      <c r="B244" s="36"/>
      <c r="C244" s="187" t="s">
        <v>454</v>
      </c>
      <c r="D244" s="187" t="s">
        <v>135</v>
      </c>
      <c r="E244" s="188" t="s">
        <v>455</v>
      </c>
      <c r="F244" s="189" t="s">
        <v>456</v>
      </c>
      <c r="G244" s="190" t="s">
        <v>338</v>
      </c>
      <c r="H244" s="191">
        <v>1.069</v>
      </c>
      <c r="I244" s="192"/>
      <c r="J244" s="193">
        <f>ROUND(I244*H244,2)</f>
        <v>0</v>
      </c>
      <c r="K244" s="189" t="s">
        <v>221</v>
      </c>
      <c r="L244" s="40"/>
      <c r="M244" s="194" t="s">
        <v>1</v>
      </c>
      <c r="N244" s="195" t="s">
        <v>49</v>
      </c>
      <c r="O244" s="72"/>
      <c r="P244" s="196">
        <f>O244*H244</f>
        <v>0</v>
      </c>
      <c r="Q244" s="196">
        <v>1.07637</v>
      </c>
      <c r="R244" s="196">
        <f>Q244*H244</f>
        <v>1.1506395300000001</v>
      </c>
      <c r="S244" s="196">
        <v>0</v>
      </c>
      <c r="T244" s="197">
        <f>S244*H244</f>
        <v>0</v>
      </c>
      <c r="U244" s="35"/>
      <c r="V244" s="35"/>
      <c r="W244" s="35"/>
      <c r="X244" s="35"/>
      <c r="Y244" s="35"/>
      <c r="Z244" s="35"/>
      <c r="AA244" s="35"/>
      <c r="AB244" s="35"/>
      <c r="AC244" s="35"/>
      <c r="AD244" s="35"/>
      <c r="AE244" s="35"/>
      <c r="AR244" s="198" t="s">
        <v>131</v>
      </c>
      <c r="AT244" s="198" t="s">
        <v>135</v>
      </c>
      <c r="AU244" s="198" t="s">
        <v>144</v>
      </c>
      <c r="AY244" s="18" t="s">
        <v>132</v>
      </c>
      <c r="BE244" s="199">
        <f>IF(N244="základní",J244,0)</f>
        <v>0</v>
      </c>
      <c r="BF244" s="199">
        <f>IF(N244="snížená",J244,0)</f>
        <v>0</v>
      </c>
      <c r="BG244" s="199">
        <f>IF(N244="zákl. přenesená",J244,0)</f>
        <v>0</v>
      </c>
      <c r="BH244" s="199">
        <f>IF(N244="sníž. přenesená",J244,0)</f>
        <v>0</v>
      </c>
      <c r="BI244" s="199">
        <f>IF(N244="nulová",J244,0)</f>
        <v>0</v>
      </c>
      <c r="BJ244" s="18" t="s">
        <v>21</v>
      </c>
      <c r="BK244" s="199">
        <f>ROUND(I244*H244,2)</f>
        <v>0</v>
      </c>
      <c r="BL244" s="18" t="s">
        <v>131</v>
      </c>
      <c r="BM244" s="198" t="s">
        <v>457</v>
      </c>
    </row>
    <row r="245" spans="1:65" s="13" customFormat="1" ht="11.25">
      <c r="B245" s="200"/>
      <c r="C245" s="201"/>
      <c r="D245" s="202" t="s">
        <v>231</v>
      </c>
      <c r="E245" s="203" t="s">
        <v>1</v>
      </c>
      <c r="F245" s="204" t="s">
        <v>458</v>
      </c>
      <c r="G245" s="201"/>
      <c r="H245" s="203" t="s">
        <v>1</v>
      </c>
      <c r="I245" s="205"/>
      <c r="J245" s="201"/>
      <c r="K245" s="201"/>
      <c r="L245" s="206"/>
      <c r="M245" s="207"/>
      <c r="N245" s="208"/>
      <c r="O245" s="208"/>
      <c r="P245" s="208"/>
      <c r="Q245" s="208"/>
      <c r="R245" s="208"/>
      <c r="S245" s="208"/>
      <c r="T245" s="209"/>
      <c r="AT245" s="210" t="s">
        <v>231</v>
      </c>
      <c r="AU245" s="210" t="s">
        <v>144</v>
      </c>
      <c r="AV245" s="13" t="s">
        <v>21</v>
      </c>
      <c r="AW245" s="13" t="s">
        <v>41</v>
      </c>
      <c r="AX245" s="13" t="s">
        <v>84</v>
      </c>
      <c r="AY245" s="210" t="s">
        <v>132</v>
      </c>
    </row>
    <row r="246" spans="1:65" s="14" customFormat="1" ht="22.5">
      <c r="B246" s="211"/>
      <c r="C246" s="212"/>
      <c r="D246" s="202" t="s">
        <v>231</v>
      </c>
      <c r="E246" s="213" t="s">
        <v>1</v>
      </c>
      <c r="F246" s="214" t="s">
        <v>459</v>
      </c>
      <c r="G246" s="212"/>
      <c r="H246" s="215">
        <v>1.0691999999999999</v>
      </c>
      <c r="I246" s="216"/>
      <c r="J246" s="212"/>
      <c r="K246" s="212"/>
      <c r="L246" s="217"/>
      <c r="M246" s="218"/>
      <c r="N246" s="219"/>
      <c r="O246" s="219"/>
      <c r="P246" s="219"/>
      <c r="Q246" s="219"/>
      <c r="R246" s="219"/>
      <c r="S246" s="219"/>
      <c r="T246" s="220"/>
      <c r="AT246" s="221" t="s">
        <v>231</v>
      </c>
      <c r="AU246" s="221" t="s">
        <v>144</v>
      </c>
      <c r="AV246" s="14" t="s">
        <v>93</v>
      </c>
      <c r="AW246" s="14" t="s">
        <v>41</v>
      </c>
      <c r="AX246" s="14" t="s">
        <v>21</v>
      </c>
      <c r="AY246" s="221" t="s">
        <v>132</v>
      </c>
    </row>
    <row r="247" spans="1:65" s="2" customFormat="1" ht="33" customHeight="1">
      <c r="A247" s="35"/>
      <c r="B247" s="36"/>
      <c r="C247" s="187" t="s">
        <v>460</v>
      </c>
      <c r="D247" s="187" t="s">
        <v>135</v>
      </c>
      <c r="E247" s="188" t="s">
        <v>461</v>
      </c>
      <c r="F247" s="189" t="s">
        <v>462</v>
      </c>
      <c r="G247" s="190" t="s">
        <v>220</v>
      </c>
      <c r="H247" s="191">
        <v>24.68</v>
      </c>
      <c r="I247" s="192"/>
      <c r="J247" s="193">
        <f>ROUND(I247*H247,2)</f>
        <v>0</v>
      </c>
      <c r="K247" s="189" t="s">
        <v>221</v>
      </c>
      <c r="L247" s="40"/>
      <c r="M247" s="194" t="s">
        <v>1</v>
      </c>
      <c r="N247" s="195" t="s">
        <v>49</v>
      </c>
      <c r="O247" s="72"/>
      <c r="P247" s="196">
        <f>O247*H247</f>
        <v>0</v>
      </c>
      <c r="Q247" s="196">
        <v>1.3213999999999999E-3</v>
      </c>
      <c r="R247" s="196">
        <f>Q247*H247</f>
        <v>3.2612151999999998E-2</v>
      </c>
      <c r="S247" s="196">
        <v>0</v>
      </c>
      <c r="T247" s="197">
        <f>S247*H247</f>
        <v>0</v>
      </c>
      <c r="U247" s="35"/>
      <c r="V247" s="35"/>
      <c r="W247" s="35"/>
      <c r="X247" s="35"/>
      <c r="Y247" s="35"/>
      <c r="Z247" s="35"/>
      <c r="AA247" s="35"/>
      <c r="AB247" s="35"/>
      <c r="AC247" s="35"/>
      <c r="AD247" s="35"/>
      <c r="AE247" s="35"/>
      <c r="AR247" s="198" t="s">
        <v>131</v>
      </c>
      <c r="AT247" s="198" t="s">
        <v>135</v>
      </c>
      <c r="AU247" s="198" t="s">
        <v>144</v>
      </c>
      <c r="AY247" s="18" t="s">
        <v>132</v>
      </c>
      <c r="BE247" s="199">
        <f>IF(N247="základní",J247,0)</f>
        <v>0</v>
      </c>
      <c r="BF247" s="199">
        <f>IF(N247="snížená",J247,0)</f>
        <v>0</v>
      </c>
      <c r="BG247" s="199">
        <f>IF(N247="zákl. přenesená",J247,0)</f>
        <v>0</v>
      </c>
      <c r="BH247" s="199">
        <f>IF(N247="sníž. přenesená",J247,0)</f>
        <v>0</v>
      </c>
      <c r="BI247" s="199">
        <f>IF(N247="nulová",J247,0)</f>
        <v>0</v>
      </c>
      <c r="BJ247" s="18" t="s">
        <v>21</v>
      </c>
      <c r="BK247" s="199">
        <f>ROUND(I247*H247,2)</f>
        <v>0</v>
      </c>
      <c r="BL247" s="18" t="s">
        <v>131</v>
      </c>
      <c r="BM247" s="198" t="s">
        <v>463</v>
      </c>
    </row>
    <row r="248" spans="1:65" s="14" customFormat="1" ht="22.5">
      <c r="B248" s="211"/>
      <c r="C248" s="212"/>
      <c r="D248" s="202" t="s">
        <v>231</v>
      </c>
      <c r="E248" s="213" t="s">
        <v>1</v>
      </c>
      <c r="F248" s="214" t="s">
        <v>464</v>
      </c>
      <c r="G248" s="212"/>
      <c r="H248" s="215">
        <v>24.68</v>
      </c>
      <c r="I248" s="216"/>
      <c r="J248" s="212"/>
      <c r="K248" s="212"/>
      <c r="L248" s="217"/>
      <c r="M248" s="218"/>
      <c r="N248" s="219"/>
      <c r="O248" s="219"/>
      <c r="P248" s="219"/>
      <c r="Q248" s="219"/>
      <c r="R248" s="219"/>
      <c r="S248" s="219"/>
      <c r="T248" s="220"/>
      <c r="AT248" s="221" t="s">
        <v>231</v>
      </c>
      <c r="AU248" s="221" t="s">
        <v>144</v>
      </c>
      <c r="AV248" s="14" t="s">
        <v>93</v>
      </c>
      <c r="AW248" s="14" t="s">
        <v>41</v>
      </c>
      <c r="AX248" s="14" t="s">
        <v>21</v>
      </c>
      <c r="AY248" s="221" t="s">
        <v>132</v>
      </c>
    </row>
    <row r="249" spans="1:65" s="2" customFormat="1" ht="36">
      <c r="A249" s="35"/>
      <c r="B249" s="36"/>
      <c r="C249" s="187" t="s">
        <v>465</v>
      </c>
      <c r="D249" s="187" t="s">
        <v>135</v>
      </c>
      <c r="E249" s="188" t="s">
        <v>466</v>
      </c>
      <c r="F249" s="189" t="s">
        <v>467</v>
      </c>
      <c r="G249" s="190" t="s">
        <v>220</v>
      </c>
      <c r="H249" s="191">
        <v>8.125</v>
      </c>
      <c r="I249" s="192"/>
      <c r="J249" s="193">
        <f>ROUND(I249*H249,2)</f>
        <v>0</v>
      </c>
      <c r="K249" s="189" t="s">
        <v>1</v>
      </c>
      <c r="L249" s="40"/>
      <c r="M249" s="194" t="s">
        <v>1</v>
      </c>
      <c r="N249" s="195" t="s">
        <v>49</v>
      </c>
      <c r="O249" s="72"/>
      <c r="P249" s="196">
        <f>O249*H249</f>
        <v>0</v>
      </c>
      <c r="Q249" s="196">
        <v>5.0000000000000002E-5</v>
      </c>
      <c r="R249" s="196">
        <f>Q249*H249</f>
        <v>4.0625000000000004E-4</v>
      </c>
      <c r="S249" s="196">
        <v>0</v>
      </c>
      <c r="T249" s="197">
        <f>S249*H249</f>
        <v>0</v>
      </c>
      <c r="U249" s="35"/>
      <c r="V249" s="35"/>
      <c r="W249" s="35"/>
      <c r="X249" s="35"/>
      <c r="Y249" s="35"/>
      <c r="Z249" s="35"/>
      <c r="AA249" s="35"/>
      <c r="AB249" s="35"/>
      <c r="AC249" s="35"/>
      <c r="AD249" s="35"/>
      <c r="AE249" s="35"/>
      <c r="AR249" s="198" t="s">
        <v>131</v>
      </c>
      <c r="AT249" s="198" t="s">
        <v>135</v>
      </c>
      <c r="AU249" s="198" t="s">
        <v>144</v>
      </c>
      <c r="AY249" s="18" t="s">
        <v>132</v>
      </c>
      <c r="BE249" s="199">
        <f>IF(N249="základní",J249,0)</f>
        <v>0</v>
      </c>
      <c r="BF249" s="199">
        <f>IF(N249="snížená",J249,0)</f>
        <v>0</v>
      </c>
      <c r="BG249" s="199">
        <f>IF(N249="zákl. přenesená",J249,0)</f>
        <v>0</v>
      </c>
      <c r="BH249" s="199">
        <f>IF(N249="sníž. přenesená",J249,0)</f>
        <v>0</v>
      </c>
      <c r="BI249" s="199">
        <f>IF(N249="nulová",J249,0)</f>
        <v>0</v>
      </c>
      <c r="BJ249" s="18" t="s">
        <v>21</v>
      </c>
      <c r="BK249" s="199">
        <f>ROUND(I249*H249,2)</f>
        <v>0</v>
      </c>
      <c r="BL249" s="18" t="s">
        <v>131</v>
      </c>
      <c r="BM249" s="198" t="s">
        <v>468</v>
      </c>
    </row>
    <row r="250" spans="1:65" s="14" customFormat="1" ht="11.25">
      <c r="B250" s="211"/>
      <c r="C250" s="212"/>
      <c r="D250" s="202" t="s">
        <v>231</v>
      </c>
      <c r="E250" s="213" t="s">
        <v>1</v>
      </c>
      <c r="F250" s="214" t="s">
        <v>469</v>
      </c>
      <c r="G250" s="212"/>
      <c r="H250" s="215">
        <v>8.125</v>
      </c>
      <c r="I250" s="216"/>
      <c r="J250" s="212"/>
      <c r="K250" s="212"/>
      <c r="L250" s="217"/>
      <c r="M250" s="218"/>
      <c r="N250" s="219"/>
      <c r="O250" s="219"/>
      <c r="P250" s="219"/>
      <c r="Q250" s="219"/>
      <c r="R250" s="219"/>
      <c r="S250" s="219"/>
      <c r="T250" s="220"/>
      <c r="AT250" s="221" t="s">
        <v>231</v>
      </c>
      <c r="AU250" s="221" t="s">
        <v>144</v>
      </c>
      <c r="AV250" s="14" t="s">
        <v>93</v>
      </c>
      <c r="AW250" s="14" t="s">
        <v>41</v>
      </c>
      <c r="AX250" s="14" t="s">
        <v>21</v>
      </c>
      <c r="AY250" s="221" t="s">
        <v>132</v>
      </c>
    </row>
    <row r="251" spans="1:65" s="2" customFormat="1" ht="33" customHeight="1">
      <c r="A251" s="35"/>
      <c r="B251" s="36"/>
      <c r="C251" s="187" t="s">
        <v>470</v>
      </c>
      <c r="D251" s="187" t="s">
        <v>135</v>
      </c>
      <c r="E251" s="188" t="s">
        <v>471</v>
      </c>
      <c r="F251" s="189" t="s">
        <v>472</v>
      </c>
      <c r="G251" s="190" t="s">
        <v>220</v>
      </c>
      <c r="H251" s="191">
        <v>24.68</v>
      </c>
      <c r="I251" s="192"/>
      <c r="J251" s="193">
        <f>ROUND(I251*H251,2)</f>
        <v>0</v>
      </c>
      <c r="K251" s="189" t="s">
        <v>221</v>
      </c>
      <c r="L251" s="40"/>
      <c r="M251" s="194" t="s">
        <v>1</v>
      </c>
      <c r="N251" s="195" t="s">
        <v>49</v>
      </c>
      <c r="O251" s="72"/>
      <c r="P251" s="196">
        <f>O251*H251</f>
        <v>0</v>
      </c>
      <c r="Q251" s="196">
        <v>3.6000000000000001E-5</v>
      </c>
      <c r="R251" s="196">
        <f>Q251*H251</f>
        <v>8.8847999999999998E-4</v>
      </c>
      <c r="S251" s="196">
        <v>0</v>
      </c>
      <c r="T251" s="197">
        <f>S251*H251</f>
        <v>0</v>
      </c>
      <c r="U251" s="35"/>
      <c r="V251" s="35"/>
      <c r="W251" s="35"/>
      <c r="X251" s="35"/>
      <c r="Y251" s="35"/>
      <c r="Z251" s="35"/>
      <c r="AA251" s="35"/>
      <c r="AB251" s="35"/>
      <c r="AC251" s="35"/>
      <c r="AD251" s="35"/>
      <c r="AE251" s="35"/>
      <c r="AR251" s="198" t="s">
        <v>131</v>
      </c>
      <c r="AT251" s="198" t="s">
        <v>135</v>
      </c>
      <c r="AU251" s="198" t="s">
        <v>144</v>
      </c>
      <c r="AY251" s="18" t="s">
        <v>132</v>
      </c>
      <c r="BE251" s="199">
        <f>IF(N251="základní",J251,0)</f>
        <v>0</v>
      </c>
      <c r="BF251" s="199">
        <f>IF(N251="snížená",J251,0)</f>
        <v>0</v>
      </c>
      <c r="BG251" s="199">
        <f>IF(N251="zákl. přenesená",J251,0)</f>
        <v>0</v>
      </c>
      <c r="BH251" s="199">
        <f>IF(N251="sníž. přenesená",J251,0)</f>
        <v>0</v>
      </c>
      <c r="BI251" s="199">
        <f>IF(N251="nulová",J251,0)</f>
        <v>0</v>
      </c>
      <c r="BJ251" s="18" t="s">
        <v>21</v>
      </c>
      <c r="BK251" s="199">
        <f>ROUND(I251*H251,2)</f>
        <v>0</v>
      </c>
      <c r="BL251" s="18" t="s">
        <v>131</v>
      </c>
      <c r="BM251" s="198" t="s">
        <v>473</v>
      </c>
    </row>
    <row r="252" spans="1:65" s="14" customFormat="1" ht="11.25">
      <c r="B252" s="211"/>
      <c r="C252" s="212"/>
      <c r="D252" s="202" t="s">
        <v>231</v>
      </c>
      <c r="E252" s="213" t="s">
        <v>1</v>
      </c>
      <c r="F252" s="214" t="s">
        <v>474</v>
      </c>
      <c r="G252" s="212"/>
      <c r="H252" s="215">
        <v>24.68</v>
      </c>
      <c r="I252" s="216"/>
      <c r="J252" s="212"/>
      <c r="K252" s="212"/>
      <c r="L252" s="217"/>
      <c r="M252" s="218"/>
      <c r="N252" s="219"/>
      <c r="O252" s="219"/>
      <c r="P252" s="219"/>
      <c r="Q252" s="219"/>
      <c r="R252" s="219"/>
      <c r="S252" s="219"/>
      <c r="T252" s="220"/>
      <c r="AT252" s="221" t="s">
        <v>231</v>
      </c>
      <c r="AU252" s="221" t="s">
        <v>144</v>
      </c>
      <c r="AV252" s="14" t="s">
        <v>93</v>
      </c>
      <c r="AW252" s="14" t="s">
        <v>41</v>
      </c>
      <c r="AX252" s="14" t="s">
        <v>21</v>
      </c>
      <c r="AY252" s="221" t="s">
        <v>132</v>
      </c>
    </row>
    <row r="253" spans="1:65" s="2" customFormat="1" ht="24">
      <c r="A253" s="35"/>
      <c r="B253" s="36"/>
      <c r="C253" s="187" t="s">
        <v>475</v>
      </c>
      <c r="D253" s="187" t="s">
        <v>135</v>
      </c>
      <c r="E253" s="188" t="s">
        <v>476</v>
      </c>
      <c r="F253" s="189" t="s">
        <v>477</v>
      </c>
      <c r="G253" s="190" t="s">
        <v>478</v>
      </c>
      <c r="H253" s="191">
        <v>11.8</v>
      </c>
      <c r="I253" s="192"/>
      <c r="J253" s="193">
        <f>ROUND(I253*H253,2)</f>
        <v>0</v>
      </c>
      <c r="K253" s="189" t="s">
        <v>221</v>
      </c>
      <c r="L253" s="40"/>
      <c r="M253" s="194" t="s">
        <v>1</v>
      </c>
      <c r="N253" s="195" t="s">
        <v>49</v>
      </c>
      <c r="O253" s="72"/>
      <c r="P253" s="196">
        <f>O253*H253</f>
        <v>0</v>
      </c>
      <c r="Q253" s="196">
        <v>2.3110000000000001E-3</v>
      </c>
      <c r="R253" s="196">
        <f>Q253*H253</f>
        <v>2.7269800000000004E-2</v>
      </c>
      <c r="S253" s="196">
        <v>0</v>
      </c>
      <c r="T253" s="197">
        <f>S253*H253</f>
        <v>0</v>
      </c>
      <c r="U253" s="35"/>
      <c r="V253" s="35"/>
      <c r="W253" s="35"/>
      <c r="X253" s="35"/>
      <c r="Y253" s="35"/>
      <c r="Z253" s="35"/>
      <c r="AA253" s="35"/>
      <c r="AB253" s="35"/>
      <c r="AC253" s="35"/>
      <c r="AD253" s="35"/>
      <c r="AE253" s="35"/>
      <c r="AR253" s="198" t="s">
        <v>131</v>
      </c>
      <c r="AT253" s="198" t="s">
        <v>135</v>
      </c>
      <c r="AU253" s="198" t="s">
        <v>144</v>
      </c>
      <c r="AY253" s="18" t="s">
        <v>132</v>
      </c>
      <c r="BE253" s="199">
        <f>IF(N253="základní",J253,0)</f>
        <v>0</v>
      </c>
      <c r="BF253" s="199">
        <f>IF(N253="snížená",J253,0)</f>
        <v>0</v>
      </c>
      <c r="BG253" s="199">
        <f>IF(N253="zákl. přenesená",J253,0)</f>
        <v>0</v>
      </c>
      <c r="BH253" s="199">
        <f>IF(N253="sníž. přenesená",J253,0)</f>
        <v>0</v>
      </c>
      <c r="BI253" s="199">
        <f>IF(N253="nulová",J253,0)</f>
        <v>0</v>
      </c>
      <c r="BJ253" s="18" t="s">
        <v>21</v>
      </c>
      <c r="BK253" s="199">
        <f>ROUND(I253*H253,2)</f>
        <v>0</v>
      </c>
      <c r="BL253" s="18" t="s">
        <v>131</v>
      </c>
      <c r="BM253" s="198" t="s">
        <v>479</v>
      </c>
    </row>
    <row r="254" spans="1:65" s="14" customFormat="1" ht="11.25">
      <c r="B254" s="211"/>
      <c r="C254" s="212"/>
      <c r="D254" s="202" t="s">
        <v>231</v>
      </c>
      <c r="E254" s="213" t="s">
        <v>1</v>
      </c>
      <c r="F254" s="214" t="s">
        <v>480</v>
      </c>
      <c r="G254" s="212"/>
      <c r="H254" s="215">
        <v>11.8</v>
      </c>
      <c r="I254" s="216"/>
      <c r="J254" s="212"/>
      <c r="K254" s="212"/>
      <c r="L254" s="217"/>
      <c r="M254" s="218"/>
      <c r="N254" s="219"/>
      <c r="O254" s="219"/>
      <c r="P254" s="219"/>
      <c r="Q254" s="219"/>
      <c r="R254" s="219"/>
      <c r="S254" s="219"/>
      <c r="T254" s="220"/>
      <c r="AT254" s="221" t="s">
        <v>231</v>
      </c>
      <c r="AU254" s="221" t="s">
        <v>144</v>
      </c>
      <c r="AV254" s="14" t="s">
        <v>93</v>
      </c>
      <c r="AW254" s="14" t="s">
        <v>41</v>
      </c>
      <c r="AX254" s="14" t="s">
        <v>21</v>
      </c>
      <c r="AY254" s="221" t="s">
        <v>132</v>
      </c>
    </row>
    <row r="255" spans="1:65" s="2" customFormat="1" ht="21.75" customHeight="1">
      <c r="A255" s="35"/>
      <c r="B255" s="36"/>
      <c r="C255" s="187" t="s">
        <v>481</v>
      </c>
      <c r="D255" s="187" t="s">
        <v>135</v>
      </c>
      <c r="E255" s="188" t="s">
        <v>482</v>
      </c>
      <c r="F255" s="189" t="s">
        <v>483</v>
      </c>
      <c r="G255" s="190" t="s">
        <v>220</v>
      </c>
      <c r="H255" s="191">
        <v>1.77</v>
      </c>
      <c r="I255" s="192"/>
      <c r="J255" s="193">
        <f>ROUND(I255*H255,2)</f>
        <v>0</v>
      </c>
      <c r="K255" s="189" t="s">
        <v>221</v>
      </c>
      <c r="L255" s="40"/>
      <c r="M255" s="194" t="s">
        <v>1</v>
      </c>
      <c r="N255" s="195" t="s">
        <v>49</v>
      </c>
      <c r="O255" s="72"/>
      <c r="P255" s="196">
        <f>O255*H255</f>
        <v>0</v>
      </c>
      <c r="Q255" s="196">
        <v>4.2000000000000002E-4</v>
      </c>
      <c r="R255" s="196">
        <f>Q255*H255</f>
        <v>7.4340000000000007E-4</v>
      </c>
      <c r="S255" s="196">
        <v>0</v>
      </c>
      <c r="T255" s="197">
        <f>S255*H255</f>
        <v>0</v>
      </c>
      <c r="U255" s="35"/>
      <c r="V255" s="35"/>
      <c r="W255" s="35"/>
      <c r="X255" s="35"/>
      <c r="Y255" s="35"/>
      <c r="Z255" s="35"/>
      <c r="AA255" s="35"/>
      <c r="AB255" s="35"/>
      <c r="AC255" s="35"/>
      <c r="AD255" s="35"/>
      <c r="AE255" s="35"/>
      <c r="AR255" s="198" t="s">
        <v>131</v>
      </c>
      <c r="AT255" s="198" t="s">
        <v>135</v>
      </c>
      <c r="AU255" s="198" t="s">
        <v>144</v>
      </c>
      <c r="AY255" s="18" t="s">
        <v>132</v>
      </c>
      <c r="BE255" s="199">
        <f>IF(N255="základní",J255,0)</f>
        <v>0</v>
      </c>
      <c r="BF255" s="199">
        <f>IF(N255="snížená",J255,0)</f>
        <v>0</v>
      </c>
      <c r="BG255" s="199">
        <f>IF(N255="zákl. přenesená",J255,0)</f>
        <v>0</v>
      </c>
      <c r="BH255" s="199">
        <f>IF(N255="sníž. přenesená",J255,0)</f>
        <v>0</v>
      </c>
      <c r="BI255" s="199">
        <f>IF(N255="nulová",J255,0)</f>
        <v>0</v>
      </c>
      <c r="BJ255" s="18" t="s">
        <v>21</v>
      </c>
      <c r="BK255" s="199">
        <f>ROUND(I255*H255,2)</f>
        <v>0</v>
      </c>
      <c r="BL255" s="18" t="s">
        <v>131</v>
      </c>
      <c r="BM255" s="198" t="s">
        <v>484</v>
      </c>
    </row>
    <row r="256" spans="1:65" s="14" customFormat="1" ht="11.25">
      <c r="B256" s="211"/>
      <c r="C256" s="212"/>
      <c r="D256" s="202" t="s">
        <v>231</v>
      </c>
      <c r="E256" s="213" t="s">
        <v>1</v>
      </c>
      <c r="F256" s="214" t="s">
        <v>485</v>
      </c>
      <c r="G256" s="212"/>
      <c r="H256" s="215">
        <v>1.77</v>
      </c>
      <c r="I256" s="216"/>
      <c r="J256" s="212"/>
      <c r="K256" s="212"/>
      <c r="L256" s="217"/>
      <c r="M256" s="218"/>
      <c r="N256" s="219"/>
      <c r="O256" s="219"/>
      <c r="P256" s="219"/>
      <c r="Q256" s="219"/>
      <c r="R256" s="219"/>
      <c r="S256" s="219"/>
      <c r="T256" s="220"/>
      <c r="AT256" s="221" t="s">
        <v>231</v>
      </c>
      <c r="AU256" s="221" t="s">
        <v>144</v>
      </c>
      <c r="AV256" s="14" t="s">
        <v>93</v>
      </c>
      <c r="AW256" s="14" t="s">
        <v>41</v>
      </c>
      <c r="AX256" s="14" t="s">
        <v>21</v>
      </c>
      <c r="AY256" s="221" t="s">
        <v>132</v>
      </c>
    </row>
    <row r="257" spans="1:65" s="2" customFormat="1" ht="24">
      <c r="A257" s="35"/>
      <c r="B257" s="36"/>
      <c r="C257" s="187" t="s">
        <v>486</v>
      </c>
      <c r="D257" s="187" t="s">
        <v>135</v>
      </c>
      <c r="E257" s="188" t="s">
        <v>487</v>
      </c>
      <c r="F257" s="189" t="s">
        <v>488</v>
      </c>
      <c r="G257" s="190" t="s">
        <v>220</v>
      </c>
      <c r="H257" s="191">
        <v>27.13</v>
      </c>
      <c r="I257" s="192"/>
      <c r="J257" s="193">
        <f>ROUND(I257*H257,2)</f>
        <v>0</v>
      </c>
      <c r="K257" s="189" t="s">
        <v>221</v>
      </c>
      <c r="L257" s="40"/>
      <c r="M257" s="194" t="s">
        <v>1</v>
      </c>
      <c r="N257" s="195" t="s">
        <v>49</v>
      </c>
      <c r="O257" s="72"/>
      <c r="P257" s="196">
        <f>O257*H257</f>
        <v>0</v>
      </c>
      <c r="Q257" s="196">
        <v>4.0000000000000002E-4</v>
      </c>
      <c r="R257" s="196">
        <f>Q257*H257</f>
        <v>1.0852000000000001E-2</v>
      </c>
      <c r="S257" s="196">
        <v>0</v>
      </c>
      <c r="T257" s="197">
        <f>S257*H257</f>
        <v>0</v>
      </c>
      <c r="U257" s="35"/>
      <c r="V257" s="35"/>
      <c r="W257" s="35"/>
      <c r="X257" s="35"/>
      <c r="Y257" s="35"/>
      <c r="Z257" s="35"/>
      <c r="AA257" s="35"/>
      <c r="AB257" s="35"/>
      <c r="AC257" s="35"/>
      <c r="AD257" s="35"/>
      <c r="AE257" s="35"/>
      <c r="AR257" s="198" t="s">
        <v>131</v>
      </c>
      <c r="AT257" s="198" t="s">
        <v>135</v>
      </c>
      <c r="AU257" s="198" t="s">
        <v>144</v>
      </c>
      <c r="AY257" s="18" t="s">
        <v>132</v>
      </c>
      <c r="BE257" s="199">
        <f>IF(N257="základní",J257,0)</f>
        <v>0</v>
      </c>
      <c r="BF257" s="199">
        <f>IF(N257="snížená",J257,0)</f>
        <v>0</v>
      </c>
      <c r="BG257" s="199">
        <f>IF(N257="zákl. přenesená",J257,0)</f>
        <v>0</v>
      </c>
      <c r="BH257" s="199">
        <f>IF(N257="sníž. přenesená",J257,0)</f>
        <v>0</v>
      </c>
      <c r="BI257" s="199">
        <f>IF(N257="nulová",J257,0)</f>
        <v>0</v>
      </c>
      <c r="BJ257" s="18" t="s">
        <v>21</v>
      </c>
      <c r="BK257" s="199">
        <f>ROUND(I257*H257,2)</f>
        <v>0</v>
      </c>
      <c r="BL257" s="18" t="s">
        <v>131</v>
      </c>
      <c r="BM257" s="198" t="s">
        <v>489</v>
      </c>
    </row>
    <row r="258" spans="1:65" s="14" customFormat="1" ht="33.75">
      <c r="B258" s="211"/>
      <c r="C258" s="212"/>
      <c r="D258" s="202" t="s">
        <v>231</v>
      </c>
      <c r="E258" s="213" t="s">
        <v>1</v>
      </c>
      <c r="F258" s="214" t="s">
        <v>490</v>
      </c>
      <c r="G258" s="212"/>
      <c r="H258" s="215">
        <v>27.13</v>
      </c>
      <c r="I258" s="216"/>
      <c r="J258" s="212"/>
      <c r="K258" s="212"/>
      <c r="L258" s="217"/>
      <c r="M258" s="218"/>
      <c r="N258" s="219"/>
      <c r="O258" s="219"/>
      <c r="P258" s="219"/>
      <c r="Q258" s="219"/>
      <c r="R258" s="219"/>
      <c r="S258" s="219"/>
      <c r="T258" s="220"/>
      <c r="AT258" s="221" t="s">
        <v>231</v>
      </c>
      <c r="AU258" s="221" t="s">
        <v>144</v>
      </c>
      <c r="AV258" s="14" t="s">
        <v>93</v>
      </c>
      <c r="AW258" s="14" t="s">
        <v>41</v>
      </c>
      <c r="AX258" s="14" t="s">
        <v>21</v>
      </c>
      <c r="AY258" s="221" t="s">
        <v>132</v>
      </c>
    </row>
    <row r="259" spans="1:65" s="2" customFormat="1" ht="36">
      <c r="A259" s="35"/>
      <c r="B259" s="36"/>
      <c r="C259" s="222" t="s">
        <v>491</v>
      </c>
      <c r="D259" s="222" t="s">
        <v>270</v>
      </c>
      <c r="E259" s="223" t="s">
        <v>492</v>
      </c>
      <c r="F259" s="224" t="s">
        <v>493</v>
      </c>
      <c r="G259" s="225" t="s">
        <v>220</v>
      </c>
      <c r="H259" s="226">
        <v>32.555999999999997</v>
      </c>
      <c r="I259" s="227"/>
      <c r="J259" s="228">
        <f>ROUND(I259*H259,2)</f>
        <v>0</v>
      </c>
      <c r="K259" s="224" t="s">
        <v>221</v>
      </c>
      <c r="L259" s="229"/>
      <c r="M259" s="230" t="s">
        <v>1</v>
      </c>
      <c r="N259" s="231" t="s">
        <v>49</v>
      </c>
      <c r="O259" s="72"/>
      <c r="P259" s="196">
        <f>O259*H259</f>
        <v>0</v>
      </c>
      <c r="Q259" s="196">
        <v>3.8800000000000002E-3</v>
      </c>
      <c r="R259" s="196">
        <f>Q259*H259</f>
        <v>0.12631728</v>
      </c>
      <c r="S259" s="196">
        <v>0</v>
      </c>
      <c r="T259" s="197">
        <f>S259*H259</f>
        <v>0</v>
      </c>
      <c r="U259" s="35"/>
      <c r="V259" s="35"/>
      <c r="W259" s="35"/>
      <c r="X259" s="35"/>
      <c r="Y259" s="35"/>
      <c r="Z259" s="35"/>
      <c r="AA259" s="35"/>
      <c r="AB259" s="35"/>
      <c r="AC259" s="35"/>
      <c r="AD259" s="35"/>
      <c r="AE259" s="35"/>
      <c r="AR259" s="198" t="s">
        <v>163</v>
      </c>
      <c r="AT259" s="198" t="s">
        <v>270</v>
      </c>
      <c r="AU259" s="198" t="s">
        <v>144</v>
      </c>
      <c r="AY259" s="18" t="s">
        <v>132</v>
      </c>
      <c r="BE259" s="199">
        <f>IF(N259="základní",J259,0)</f>
        <v>0</v>
      </c>
      <c r="BF259" s="199">
        <f>IF(N259="snížená",J259,0)</f>
        <v>0</v>
      </c>
      <c r="BG259" s="199">
        <f>IF(N259="zákl. přenesená",J259,0)</f>
        <v>0</v>
      </c>
      <c r="BH259" s="199">
        <f>IF(N259="sníž. přenesená",J259,0)</f>
        <v>0</v>
      </c>
      <c r="BI259" s="199">
        <f>IF(N259="nulová",J259,0)</f>
        <v>0</v>
      </c>
      <c r="BJ259" s="18" t="s">
        <v>21</v>
      </c>
      <c r="BK259" s="199">
        <f>ROUND(I259*H259,2)</f>
        <v>0</v>
      </c>
      <c r="BL259" s="18" t="s">
        <v>131</v>
      </c>
      <c r="BM259" s="198" t="s">
        <v>494</v>
      </c>
    </row>
    <row r="260" spans="1:65" s="14" customFormat="1" ht="33.75">
      <c r="B260" s="211"/>
      <c r="C260" s="212"/>
      <c r="D260" s="202" t="s">
        <v>231</v>
      </c>
      <c r="E260" s="213" t="s">
        <v>1</v>
      </c>
      <c r="F260" s="214" t="s">
        <v>490</v>
      </c>
      <c r="G260" s="212"/>
      <c r="H260" s="215">
        <v>27.13</v>
      </c>
      <c r="I260" s="216"/>
      <c r="J260" s="212"/>
      <c r="K260" s="212"/>
      <c r="L260" s="217"/>
      <c r="M260" s="218"/>
      <c r="N260" s="219"/>
      <c r="O260" s="219"/>
      <c r="P260" s="219"/>
      <c r="Q260" s="219"/>
      <c r="R260" s="219"/>
      <c r="S260" s="219"/>
      <c r="T260" s="220"/>
      <c r="AT260" s="221" t="s">
        <v>231</v>
      </c>
      <c r="AU260" s="221" t="s">
        <v>144</v>
      </c>
      <c r="AV260" s="14" t="s">
        <v>93</v>
      </c>
      <c r="AW260" s="14" t="s">
        <v>41</v>
      </c>
      <c r="AX260" s="14" t="s">
        <v>84</v>
      </c>
      <c r="AY260" s="221" t="s">
        <v>132</v>
      </c>
    </row>
    <row r="261" spans="1:65" s="14" customFormat="1" ht="11.25">
      <c r="B261" s="211"/>
      <c r="C261" s="212"/>
      <c r="D261" s="202" t="s">
        <v>231</v>
      </c>
      <c r="E261" s="213" t="s">
        <v>1</v>
      </c>
      <c r="F261" s="214" t="s">
        <v>495</v>
      </c>
      <c r="G261" s="212"/>
      <c r="H261" s="215">
        <v>5.4260000000000002</v>
      </c>
      <c r="I261" s="216"/>
      <c r="J261" s="212"/>
      <c r="K261" s="212"/>
      <c r="L261" s="217"/>
      <c r="M261" s="218"/>
      <c r="N261" s="219"/>
      <c r="O261" s="219"/>
      <c r="P261" s="219"/>
      <c r="Q261" s="219"/>
      <c r="R261" s="219"/>
      <c r="S261" s="219"/>
      <c r="T261" s="220"/>
      <c r="AT261" s="221" t="s">
        <v>231</v>
      </c>
      <c r="AU261" s="221" t="s">
        <v>144</v>
      </c>
      <c r="AV261" s="14" t="s">
        <v>93</v>
      </c>
      <c r="AW261" s="14" t="s">
        <v>41</v>
      </c>
      <c r="AX261" s="14" t="s">
        <v>84</v>
      </c>
      <c r="AY261" s="221" t="s">
        <v>132</v>
      </c>
    </row>
    <row r="262" spans="1:65" s="15" customFormat="1" ht="11.25">
      <c r="B262" s="235"/>
      <c r="C262" s="236"/>
      <c r="D262" s="202" t="s">
        <v>231</v>
      </c>
      <c r="E262" s="237" t="s">
        <v>1</v>
      </c>
      <c r="F262" s="238" t="s">
        <v>331</v>
      </c>
      <c r="G262" s="236"/>
      <c r="H262" s="239">
        <v>32.555999999999997</v>
      </c>
      <c r="I262" s="240"/>
      <c r="J262" s="236"/>
      <c r="K262" s="236"/>
      <c r="L262" s="241"/>
      <c r="M262" s="242"/>
      <c r="N262" s="243"/>
      <c r="O262" s="243"/>
      <c r="P262" s="243"/>
      <c r="Q262" s="243"/>
      <c r="R262" s="243"/>
      <c r="S262" s="243"/>
      <c r="T262" s="244"/>
      <c r="AT262" s="245" t="s">
        <v>231</v>
      </c>
      <c r="AU262" s="245" t="s">
        <v>144</v>
      </c>
      <c r="AV262" s="15" t="s">
        <v>131</v>
      </c>
      <c r="AW262" s="15" t="s">
        <v>41</v>
      </c>
      <c r="AX262" s="15" t="s">
        <v>21</v>
      </c>
      <c r="AY262" s="245" t="s">
        <v>132</v>
      </c>
    </row>
    <row r="263" spans="1:65" s="12" customFormat="1" ht="20.85" customHeight="1">
      <c r="B263" s="171"/>
      <c r="C263" s="172"/>
      <c r="D263" s="173" t="s">
        <v>83</v>
      </c>
      <c r="E263" s="185" t="s">
        <v>496</v>
      </c>
      <c r="F263" s="185" t="s">
        <v>497</v>
      </c>
      <c r="G263" s="172"/>
      <c r="H263" s="172"/>
      <c r="I263" s="175"/>
      <c r="J263" s="186">
        <f>BK263</f>
        <v>0</v>
      </c>
      <c r="K263" s="172"/>
      <c r="L263" s="177"/>
      <c r="M263" s="178"/>
      <c r="N263" s="179"/>
      <c r="O263" s="179"/>
      <c r="P263" s="180">
        <f>SUM(P264:P279)</f>
        <v>0</v>
      </c>
      <c r="Q263" s="179"/>
      <c r="R263" s="180">
        <f>SUM(R264:R279)</f>
        <v>3.5153372599999999</v>
      </c>
      <c r="S263" s="179"/>
      <c r="T263" s="181">
        <f>SUM(T264:T279)</f>
        <v>0</v>
      </c>
      <c r="AR263" s="182" t="s">
        <v>21</v>
      </c>
      <c r="AT263" s="183" t="s">
        <v>83</v>
      </c>
      <c r="AU263" s="183" t="s">
        <v>93</v>
      </c>
      <c r="AY263" s="182" t="s">
        <v>132</v>
      </c>
      <c r="BK263" s="184">
        <f>SUM(BK264:BK279)</f>
        <v>0</v>
      </c>
    </row>
    <row r="264" spans="1:65" s="2" customFormat="1" ht="33" customHeight="1">
      <c r="A264" s="35"/>
      <c r="B264" s="36"/>
      <c r="C264" s="187" t="s">
        <v>498</v>
      </c>
      <c r="D264" s="187" t="s">
        <v>135</v>
      </c>
      <c r="E264" s="188" t="s">
        <v>499</v>
      </c>
      <c r="F264" s="189" t="s">
        <v>500</v>
      </c>
      <c r="G264" s="190" t="s">
        <v>202</v>
      </c>
      <c r="H264" s="191">
        <v>24</v>
      </c>
      <c r="I264" s="192"/>
      <c r="J264" s="193">
        <f>ROUND(I264*H264,2)</f>
        <v>0</v>
      </c>
      <c r="K264" s="189" t="s">
        <v>1</v>
      </c>
      <c r="L264" s="40"/>
      <c r="M264" s="194" t="s">
        <v>1</v>
      </c>
      <c r="N264" s="195" t="s">
        <v>49</v>
      </c>
      <c r="O264" s="72"/>
      <c r="P264" s="196">
        <f>O264*H264</f>
        <v>0</v>
      </c>
      <c r="Q264" s="196">
        <v>5.0000000000000002E-5</v>
      </c>
      <c r="R264" s="196">
        <f>Q264*H264</f>
        <v>1.2000000000000001E-3</v>
      </c>
      <c r="S264" s="196">
        <v>0</v>
      </c>
      <c r="T264" s="197">
        <f>S264*H264</f>
        <v>0</v>
      </c>
      <c r="U264" s="35"/>
      <c r="V264" s="35"/>
      <c r="W264" s="35"/>
      <c r="X264" s="35"/>
      <c r="Y264" s="35"/>
      <c r="Z264" s="35"/>
      <c r="AA264" s="35"/>
      <c r="AB264" s="35"/>
      <c r="AC264" s="35"/>
      <c r="AD264" s="35"/>
      <c r="AE264" s="35"/>
      <c r="AR264" s="198" t="s">
        <v>131</v>
      </c>
      <c r="AT264" s="198" t="s">
        <v>135</v>
      </c>
      <c r="AU264" s="198" t="s">
        <v>144</v>
      </c>
      <c r="AY264" s="18" t="s">
        <v>132</v>
      </c>
      <c r="BE264" s="199">
        <f>IF(N264="základní",J264,0)</f>
        <v>0</v>
      </c>
      <c r="BF264" s="199">
        <f>IF(N264="snížená",J264,0)</f>
        <v>0</v>
      </c>
      <c r="BG264" s="199">
        <f>IF(N264="zákl. přenesená",J264,0)</f>
        <v>0</v>
      </c>
      <c r="BH264" s="199">
        <f>IF(N264="sníž. přenesená",J264,0)</f>
        <v>0</v>
      </c>
      <c r="BI264" s="199">
        <f>IF(N264="nulová",J264,0)</f>
        <v>0</v>
      </c>
      <c r="BJ264" s="18" t="s">
        <v>21</v>
      </c>
      <c r="BK264" s="199">
        <f>ROUND(I264*H264,2)</f>
        <v>0</v>
      </c>
      <c r="BL264" s="18" t="s">
        <v>131</v>
      </c>
      <c r="BM264" s="198" t="s">
        <v>501</v>
      </c>
    </row>
    <row r="265" spans="1:65" s="14" customFormat="1" ht="11.25">
      <c r="B265" s="211"/>
      <c r="C265" s="212"/>
      <c r="D265" s="202" t="s">
        <v>231</v>
      </c>
      <c r="E265" s="213" t="s">
        <v>1</v>
      </c>
      <c r="F265" s="214" t="s">
        <v>502</v>
      </c>
      <c r="G265" s="212"/>
      <c r="H265" s="215">
        <v>24</v>
      </c>
      <c r="I265" s="216"/>
      <c r="J265" s="212"/>
      <c r="K265" s="212"/>
      <c r="L265" s="217"/>
      <c r="M265" s="218"/>
      <c r="N265" s="219"/>
      <c r="O265" s="219"/>
      <c r="P265" s="219"/>
      <c r="Q265" s="219"/>
      <c r="R265" s="219"/>
      <c r="S265" s="219"/>
      <c r="T265" s="220"/>
      <c r="AT265" s="221" t="s">
        <v>231</v>
      </c>
      <c r="AU265" s="221" t="s">
        <v>144</v>
      </c>
      <c r="AV265" s="14" t="s">
        <v>93</v>
      </c>
      <c r="AW265" s="14" t="s">
        <v>41</v>
      </c>
      <c r="AX265" s="14" t="s">
        <v>21</v>
      </c>
      <c r="AY265" s="221" t="s">
        <v>132</v>
      </c>
    </row>
    <row r="266" spans="1:65" s="2" customFormat="1" ht="24">
      <c r="A266" s="35"/>
      <c r="B266" s="36"/>
      <c r="C266" s="187" t="s">
        <v>503</v>
      </c>
      <c r="D266" s="187" t="s">
        <v>135</v>
      </c>
      <c r="E266" s="188" t="s">
        <v>504</v>
      </c>
      <c r="F266" s="189" t="s">
        <v>505</v>
      </c>
      <c r="G266" s="190" t="s">
        <v>202</v>
      </c>
      <c r="H266" s="191">
        <v>24</v>
      </c>
      <c r="I266" s="192"/>
      <c r="J266" s="193">
        <f>ROUND(I266*H266,2)</f>
        <v>0</v>
      </c>
      <c r="K266" s="189" t="s">
        <v>1</v>
      </c>
      <c r="L266" s="40"/>
      <c r="M266" s="194" t="s">
        <v>1</v>
      </c>
      <c r="N266" s="195" t="s">
        <v>49</v>
      </c>
      <c r="O266" s="72"/>
      <c r="P266" s="196">
        <f>O266*H266</f>
        <v>0</v>
      </c>
      <c r="Q266" s="196">
        <v>2.9999999999999997E-4</v>
      </c>
      <c r="R266" s="196">
        <f>Q266*H266</f>
        <v>7.1999999999999998E-3</v>
      </c>
      <c r="S266" s="196">
        <v>0</v>
      </c>
      <c r="T266" s="197">
        <f>S266*H266</f>
        <v>0</v>
      </c>
      <c r="U266" s="35"/>
      <c r="V266" s="35"/>
      <c r="W266" s="35"/>
      <c r="X266" s="35"/>
      <c r="Y266" s="35"/>
      <c r="Z266" s="35"/>
      <c r="AA266" s="35"/>
      <c r="AB266" s="35"/>
      <c r="AC266" s="35"/>
      <c r="AD266" s="35"/>
      <c r="AE266" s="35"/>
      <c r="AR266" s="198" t="s">
        <v>131</v>
      </c>
      <c r="AT266" s="198" t="s">
        <v>135</v>
      </c>
      <c r="AU266" s="198" t="s">
        <v>144</v>
      </c>
      <c r="AY266" s="18" t="s">
        <v>132</v>
      </c>
      <c r="BE266" s="199">
        <f>IF(N266="základní",J266,0)</f>
        <v>0</v>
      </c>
      <c r="BF266" s="199">
        <f>IF(N266="snížená",J266,0)</f>
        <v>0</v>
      </c>
      <c r="BG266" s="199">
        <f>IF(N266="zákl. přenesená",J266,0)</f>
        <v>0</v>
      </c>
      <c r="BH266" s="199">
        <f>IF(N266="sníž. přenesená",J266,0)</f>
        <v>0</v>
      </c>
      <c r="BI266" s="199">
        <f>IF(N266="nulová",J266,0)</f>
        <v>0</v>
      </c>
      <c r="BJ266" s="18" t="s">
        <v>21</v>
      </c>
      <c r="BK266" s="199">
        <f>ROUND(I266*H266,2)</f>
        <v>0</v>
      </c>
      <c r="BL266" s="18" t="s">
        <v>131</v>
      </c>
      <c r="BM266" s="198" t="s">
        <v>506</v>
      </c>
    </row>
    <row r="267" spans="1:65" s="14" customFormat="1" ht="11.25">
      <c r="B267" s="211"/>
      <c r="C267" s="212"/>
      <c r="D267" s="202" t="s">
        <v>231</v>
      </c>
      <c r="E267" s="213" t="s">
        <v>1</v>
      </c>
      <c r="F267" s="214" t="s">
        <v>507</v>
      </c>
      <c r="G267" s="212"/>
      <c r="H267" s="215">
        <v>24</v>
      </c>
      <c r="I267" s="216"/>
      <c r="J267" s="212"/>
      <c r="K267" s="212"/>
      <c r="L267" s="217"/>
      <c r="M267" s="218"/>
      <c r="N267" s="219"/>
      <c r="O267" s="219"/>
      <c r="P267" s="219"/>
      <c r="Q267" s="219"/>
      <c r="R267" s="219"/>
      <c r="S267" s="219"/>
      <c r="T267" s="220"/>
      <c r="AT267" s="221" t="s">
        <v>231</v>
      </c>
      <c r="AU267" s="221" t="s">
        <v>144</v>
      </c>
      <c r="AV267" s="14" t="s">
        <v>93</v>
      </c>
      <c r="AW267" s="14" t="s">
        <v>41</v>
      </c>
      <c r="AX267" s="14" t="s">
        <v>21</v>
      </c>
      <c r="AY267" s="221" t="s">
        <v>132</v>
      </c>
    </row>
    <row r="268" spans="1:65" s="2" customFormat="1" ht="24">
      <c r="A268" s="35"/>
      <c r="B268" s="36"/>
      <c r="C268" s="187" t="s">
        <v>508</v>
      </c>
      <c r="D268" s="187" t="s">
        <v>135</v>
      </c>
      <c r="E268" s="188" t="s">
        <v>509</v>
      </c>
      <c r="F268" s="189" t="s">
        <v>510</v>
      </c>
      <c r="G268" s="190" t="s">
        <v>229</v>
      </c>
      <c r="H268" s="191">
        <v>0.64800000000000002</v>
      </c>
      <c r="I268" s="192"/>
      <c r="J268" s="193">
        <f>ROUND(I268*H268,2)</f>
        <v>0</v>
      </c>
      <c r="K268" s="189" t="s">
        <v>221</v>
      </c>
      <c r="L268" s="40"/>
      <c r="M268" s="194" t="s">
        <v>1</v>
      </c>
      <c r="N268" s="195" t="s">
        <v>49</v>
      </c>
      <c r="O268" s="72"/>
      <c r="P268" s="196">
        <f>O268*H268</f>
        <v>0</v>
      </c>
      <c r="Q268" s="196">
        <v>1.6285000000000001</v>
      </c>
      <c r="R268" s="196">
        <f>Q268*H268</f>
        <v>1.0552680000000001</v>
      </c>
      <c r="S268" s="196">
        <v>0</v>
      </c>
      <c r="T268" s="197">
        <f>S268*H268</f>
        <v>0</v>
      </c>
      <c r="U268" s="35"/>
      <c r="V268" s="35"/>
      <c r="W268" s="35"/>
      <c r="X268" s="35"/>
      <c r="Y268" s="35"/>
      <c r="Z268" s="35"/>
      <c r="AA268" s="35"/>
      <c r="AB268" s="35"/>
      <c r="AC268" s="35"/>
      <c r="AD268" s="35"/>
      <c r="AE268" s="35"/>
      <c r="AR268" s="198" t="s">
        <v>131</v>
      </c>
      <c r="AT268" s="198" t="s">
        <v>135</v>
      </c>
      <c r="AU268" s="198" t="s">
        <v>144</v>
      </c>
      <c r="AY268" s="18" t="s">
        <v>132</v>
      </c>
      <c r="BE268" s="199">
        <f>IF(N268="základní",J268,0)</f>
        <v>0</v>
      </c>
      <c r="BF268" s="199">
        <f>IF(N268="snížená",J268,0)</f>
        <v>0</v>
      </c>
      <c r="BG268" s="199">
        <f>IF(N268="zákl. přenesená",J268,0)</f>
        <v>0</v>
      </c>
      <c r="BH268" s="199">
        <f>IF(N268="sníž. přenesená",J268,0)</f>
        <v>0</v>
      </c>
      <c r="BI268" s="199">
        <f>IF(N268="nulová",J268,0)</f>
        <v>0</v>
      </c>
      <c r="BJ268" s="18" t="s">
        <v>21</v>
      </c>
      <c r="BK268" s="199">
        <f>ROUND(I268*H268,2)</f>
        <v>0</v>
      </c>
      <c r="BL268" s="18" t="s">
        <v>131</v>
      </c>
      <c r="BM268" s="198" t="s">
        <v>511</v>
      </c>
    </row>
    <row r="269" spans="1:65" s="14" customFormat="1" ht="11.25">
      <c r="B269" s="211"/>
      <c r="C269" s="212"/>
      <c r="D269" s="202" t="s">
        <v>231</v>
      </c>
      <c r="E269" s="213" t="s">
        <v>1</v>
      </c>
      <c r="F269" s="214" t="s">
        <v>512</v>
      </c>
      <c r="G269" s="212"/>
      <c r="H269" s="215">
        <v>0.64800000000000002</v>
      </c>
      <c r="I269" s="216"/>
      <c r="J269" s="212"/>
      <c r="K269" s="212"/>
      <c r="L269" s="217"/>
      <c r="M269" s="218"/>
      <c r="N269" s="219"/>
      <c r="O269" s="219"/>
      <c r="P269" s="219"/>
      <c r="Q269" s="219"/>
      <c r="R269" s="219"/>
      <c r="S269" s="219"/>
      <c r="T269" s="220"/>
      <c r="AT269" s="221" t="s">
        <v>231</v>
      </c>
      <c r="AU269" s="221" t="s">
        <v>144</v>
      </c>
      <c r="AV269" s="14" t="s">
        <v>93</v>
      </c>
      <c r="AW269" s="14" t="s">
        <v>41</v>
      </c>
      <c r="AX269" s="14" t="s">
        <v>21</v>
      </c>
      <c r="AY269" s="221" t="s">
        <v>132</v>
      </c>
    </row>
    <row r="270" spans="1:65" s="2" customFormat="1" ht="24">
      <c r="A270" s="35"/>
      <c r="B270" s="36"/>
      <c r="C270" s="187" t="s">
        <v>513</v>
      </c>
      <c r="D270" s="187" t="s">
        <v>135</v>
      </c>
      <c r="E270" s="188" t="s">
        <v>514</v>
      </c>
      <c r="F270" s="189" t="s">
        <v>515</v>
      </c>
      <c r="G270" s="190" t="s">
        <v>229</v>
      </c>
      <c r="H270" s="191">
        <v>0.24299999999999999</v>
      </c>
      <c r="I270" s="192"/>
      <c r="J270" s="193">
        <f>ROUND(I270*H270,2)</f>
        <v>0</v>
      </c>
      <c r="K270" s="189" t="s">
        <v>221</v>
      </c>
      <c r="L270" s="40"/>
      <c r="M270" s="194" t="s">
        <v>1</v>
      </c>
      <c r="N270" s="195" t="s">
        <v>49</v>
      </c>
      <c r="O270" s="72"/>
      <c r="P270" s="196">
        <f>O270*H270</f>
        <v>0</v>
      </c>
      <c r="Q270" s="196">
        <v>1.7688200000000001</v>
      </c>
      <c r="R270" s="196">
        <f>Q270*H270</f>
        <v>0.42982325999999998</v>
      </c>
      <c r="S270" s="196">
        <v>0</v>
      </c>
      <c r="T270" s="197">
        <f>S270*H270</f>
        <v>0</v>
      </c>
      <c r="U270" s="35"/>
      <c r="V270" s="35"/>
      <c r="W270" s="35"/>
      <c r="X270" s="35"/>
      <c r="Y270" s="35"/>
      <c r="Z270" s="35"/>
      <c r="AA270" s="35"/>
      <c r="AB270" s="35"/>
      <c r="AC270" s="35"/>
      <c r="AD270" s="35"/>
      <c r="AE270" s="35"/>
      <c r="AR270" s="198" t="s">
        <v>131</v>
      </c>
      <c r="AT270" s="198" t="s">
        <v>135</v>
      </c>
      <c r="AU270" s="198" t="s">
        <v>144</v>
      </c>
      <c r="AY270" s="18" t="s">
        <v>132</v>
      </c>
      <c r="BE270" s="199">
        <f>IF(N270="základní",J270,0)</f>
        <v>0</v>
      </c>
      <c r="BF270" s="199">
        <f>IF(N270="snížená",J270,0)</f>
        <v>0</v>
      </c>
      <c r="BG270" s="199">
        <f>IF(N270="zákl. přenesená",J270,0)</f>
        <v>0</v>
      </c>
      <c r="BH270" s="199">
        <f>IF(N270="sníž. přenesená",J270,0)</f>
        <v>0</v>
      </c>
      <c r="BI270" s="199">
        <f>IF(N270="nulová",J270,0)</f>
        <v>0</v>
      </c>
      <c r="BJ270" s="18" t="s">
        <v>21</v>
      </c>
      <c r="BK270" s="199">
        <f>ROUND(I270*H270,2)</f>
        <v>0</v>
      </c>
      <c r="BL270" s="18" t="s">
        <v>131</v>
      </c>
      <c r="BM270" s="198" t="s">
        <v>516</v>
      </c>
    </row>
    <row r="271" spans="1:65" s="14" customFormat="1" ht="11.25">
      <c r="B271" s="211"/>
      <c r="C271" s="212"/>
      <c r="D271" s="202" t="s">
        <v>231</v>
      </c>
      <c r="E271" s="213" t="s">
        <v>1</v>
      </c>
      <c r="F271" s="214" t="s">
        <v>517</v>
      </c>
      <c r="G271" s="212"/>
      <c r="H271" s="215">
        <v>0.24299999999999999</v>
      </c>
      <c r="I271" s="216"/>
      <c r="J271" s="212"/>
      <c r="K271" s="212"/>
      <c r="L271" s="217"/>
      <c r="M271" s="218"/>
      <c r="N271" s="219"/>
      <c r="O271" s="219"/>
      <c r="P271" s="219"/>
      <c r="Q271" s="219"/>
      <c r="R271" s="219"/>
      <c r="S271" s="219"/>
      <c r="T271" s="220"/>
      <c r="AT271" s="221" t="s">
        <v>231</v>
      </c>
      <c r="AU271" s="221" t="s">
        <v>144</v>
      </c>
      <c r="AV271" s="14" t="s">
        <v>93</v>
      </c>
      <c r="AW271" s="14" t="s">
        <v>41</v>
      </c>
      <c r="AX271" s="14" t="s">
        <v>21</v>
      </c>
      <c r="AY271" s="221" t="s">
        <v>132</v>
      </c>
    </row>
    <row r="272" spans="1:65" s="2" customFormat="1" ht="24">
      <c r="A272" s="35"/>
      <c r="B272" s="36"/>
      <c r="C272" s="187" t="s">
        <v>518</v>
      </c>
      <c r="D272" s="187" t="s">
        <v>135</v>
      </c>
      <c r="E272" s="188" t="s">
        <v>519</v>
      </c>
      <c r="F272" s="189" t="s">
        <v>520</v>
      </c>
      <c r="G272" s="190" t="s">
        <v>229</v>
      </c>
      <c r="H272" s="191">
        <v>0.39800000000000002</v>
      </c>
      <c r="I272" s="192"/>
      <c r="J272" s="193">
        <f>ROUND(I272*H272,2)</f>
        <v>0</v>
      </c>
      <c r="K272" s="189" t="s">
        <v>221</v>
      </c>
      <c r="L272" s="40"/>
      <c r="M272" s="194" t="s">
        <v>1</v>
      </c>
      <c r="N272" s="195" t="s">
        <v>49</v>
      </c>
      <c r="O272" s="72"/>
      <c r="P272" s="196">
        <f>O272*H272</f>
        <v>0</v>
      </c>
      <c r="Q272" s="196">
        <v>2.1240000000000001</v>
      </c>
      <c r="R272" s="196">
        <f>Q272*H272</f>
        <v>0.8453520000000001</v>
      </c>
      <c r="S272" s="196">
        <v>0</v>
      </c>
      <c r="T272" s="197">
        <f>S272*H272</f>
        <v>0</v>
      </c>
      <c r="U272" s="35"/>
      <c r="V272" s="35"/>
      <c r="W272" s="35"/>
      <c r="X272" s="35"/>
      <c r="Y272" s="35"/>
      <c r="Z272" s="35"/>
      <c r="AA272" s="35"/>
      <c r="AB272" s="35"/>
      <c r="AC272" s="35"/>
      <c r="AD272" s="35"/>
      <c r="AE272" s="35"/>
      <c r="AR272" s="198" t="s">
        <v>131</v>
      </c>
      <c r="AT272" s="198" t="s">
        <v>135</v>
      </c>
      <c r="AU272" s="198" t="s">
        <v>144</v>
      </c>
      <c r="AY272" s="18" t="s">
        <v>132</v>
      </c>
      <c r="BE272" s="199">
        <f>IF(N272="základní",J272,0)</f>
        <v>0</v>
      </c>
      <c r="BF272" s="199">
        <f>IF(N272="snížená",J272,0)</f>
        <v>0</v>
      </c>
      <c r="BG272" s="199">
        <f>IF(N272="zákl. přenesená",J272,0)</f>
        <v>0</v>
      </c>
      <c r="BH272" s="199">
        <f>IF(N272="sníž. přenesená",J272,0)</f>
        <v>0</v>
      </c>
      <c r="BI272" s="199">
        <f>IF(N272="nulová",J272,0)</f>
        <v>0</v>
      </c>
      <c r="BJ272" s="18" t="s">
        <v>21</v>
      </c>
      <c r="BK272" s="199">
        <f>ROUND(I272*H272,2)</f>
        <v>0</v>
      </c>
      <c r="BL272" s="18" t="s">
        <v>131</v>
      </c>
      <c r="BM272" s="198" t="s">
        <v>521</v>
      </c>
    </row>
    <row r="273" spans="1:65" s="14" customFormat="1" ht="11.25">
      <c r="B273" s="211"/>
      <c r="C273" s="212"/>
      <c r="D273" s="202" t="s">
        <v>231</v>
      </c>
      <c r="E273" s="213" t="s">
        <v>1</v>
      </c>
      <c r="F273" s="214" t="s">
        <v>522</v>
      </c>
      <c r="G273" s="212"/>
      <c r="H273" s="215">
        <v>0.36</v>
      </c>
      <c r="I273" s="216"/>
      <c r="J273" s="212"/>
      <c r="K273" s="212"/>
      <c r="L273" s="217"/>
      <c r="M273" s="218"/>
      <c r="N273" s="219"/>
      <c r="O273" s="219"/>
      <c r="P273" s="219"/>
      <c r="Q273" s="219"/>
      <c r="R273" s="219"/>
      <c r="S273" s="219"/>
      <c r="T273" s="220"/>
      <c r="AT273" s="221" t="s">
        <v>231</v>
      </c>
      <c r="AU273" s="221" t="s">
        <v>144</v>
      </c>
      <c r="AV273" s="14" t="s">
        <v>93</v>
      </c>
      <c r="AW273" s="14" t="s">
        <v>41</v>
      </c>
      <c r="AX273" s="14" t="s">
        <v>84</v>
      </c>
      <c r="AY273" s="221" t="s">
        <v>132</v>
      </c>
    </row>
    <row r="274" spans="1:65" s="14" customFormat="1" ht="11.25">
      <c r="B274" s="211"/>
      <c r="C274" s="212"/>
      <c r="D274" s="202" t="s">
        <v>231</v>
      </c>
      <c r="E274" s="213" t="s">
        <v>1</v>
      </c>
      <c r="F274" s="214" t="s">
        <v>523</v>
      </c>
      <c r="G274" s="212"/>
      <c r="H274" s="215">
        <v>3.7499999999999999E-2</v>
      </c>
      <c r="I274" s="216"/>
      <c r="J274" s="212"/>
      <c r="K274" s="212"/>
      <c r="L274" s="217"/>
      <c r="M274" s="218"/>
      <c r="N274" s="219"/>
      <c r="O274" s="219"/>
      <c r="P274" s="219"/>
      <c r="Q274" s="219"/>
      <c r="R274" s="219"/>
      <c r="S274" s="219"/>
      <c r="T274" s="220"/>
      <c r="AT274" s="221" t="s">
        <v>231</v>
      </c>
      <c r="AU274" s="221" t="s">
        <v>144</v>
      </c>
      <c r="AV274" s="14" t="s">
        <v>93</v>
      </c>
      <c r="AW274" s="14" t="s">
        <v>41</v>
      </c>
      <c r="AX274" s="14" t="s">
        <v>84</v>
      </c>
      <c r="AY274" s="221" t="s">
        <v>132</v>
      </c>
    </row>
    <row r="275" spans="1:65" s="15" customFormat="1" ht="11.25">
      <c r="B275" s="235"/>
      <c r="C275" s="236"/>
      <c r="D275" s="202" t="s">
        <v>231</v>
      </c>
      <c r="E275" s="237" t="s">
        <v>1</v>
      </c>
      <c r="F275" s="238" t="s">
        <v>331</v>
      </c>
      <c r="G275" s="236"/>
      <c r="H275" s="239">
        <v>0.39750000000000002</v>
      </c>
      <c r="I275" s="240"/>
      <c r="J275" s="236"/>
      <c r="K275" s="236"/>
      <c r="L275" s="241"/>
      <c r="M275" s="242"/>
      <c r="N275" s="243"/>
      <c r="O275" s="243"/>
      <c r="P275" s="243"/>
      <c r="Q275" s="243"/>
      <c r="R275" s="243"/>
      <c r="S275" s="243"/>
      <c r="T275" s="244"/>
      <c r="AT275" s="245" t="s">
        <v>231</v>
      </c>
      <c r="AU275" s="245" t="s">
        <v>144</v>
      </c>
      <c r="AV275" s="15" t="s">
        <v>131</v>
      </c>
      <c r="AW275" s="15" t="s">
        <v>41</v>
      </c>
      <c r="AX275" s="15" t="s">
        <v>21</v>
      </c>
      <c r="AY275" s="245" t="s">
        <v>132</v>
      </c>
    </row>
    <row r="276" spans="1:65" s="2" customFormat="1" ht="21.75" customHeight="1">
      <c r="A276" s="35"/>
      <c r="B276" s="36"/>
      <c r="C276" s="187" t="s">
        <v>524</v>
      </c>
      <c r="D276" s="187" t="s">
        <v>135</v>
      </c>
      <c r="E276" s="188" t="s">
        <v>525</v>
      </c>
      <c r="F276" s="189" t="s">
        <v>526</v>
      </c>
      <c r="G276" s="190" t="s">
        <v>478</v>
      </c>
      <c r="H276" s="191">
        <v>5.3</v>
      </c>
      <c r="I276" s="192"/>
      <c r="J276" s="193">
        <f>ROUND(I276*H276,2)</f>
        <v>0</v>
      </c>
      <c r="K276" s="189" t="s">
        <v>221</v>
      </c>
      <c r="L276" s="40"/>
      <c r="M276" s="194" t="s">
        <v>1</v>
      </c>
      <c r="N276" s="195" t="s">
        <v>49</v>
      </c>
      <c r="O276" s="72"/>
      <c r="P276" s="196">
        <f>O276*H276</f>
        <v>0</v>
      </c>
      <c r="Q276" s="196">
        <v>2.4979999999999999E-2</v>
      </c>
      <c r="R276" s="196">
        <f>Q276*H276</f>
        <v>0.13239399999999998</v>
      </c>
      <c r="S276" s="196">
        <v>0</v>
      </c>
      <c r="T276" s="197">
        <f>S276*H276</f>
        <v>0</v>
      </c>
      <c r="U276" s="35"/>
      <c r="V276" s="35"/>
      <c r="W276" s="35"/>
      <c r="X276" s="35"/>
      <c r="Y276" s="35"/>
      <c r="Z276" s="35"/>
      <c r="AA276" s="35"/>
      <c r="AB276" s="35"/>
      <c r="AC276" s="35"/>
      <c r="AD276" s="35"/>
      <c r="AE276" s="35"/>
      <c r="AR276" s="198" t="s">
        <v>131</v>
      </c>
      <c r="AT276" s="198" t="s">
        <v>135</v>
      </c>
      <c r="AU276" s="198" t="s">
        <v>144</v>
      </c>
      <c r="AY276" s="18" t="s">
        <v>132</v>
      </c>
      <c r="BE276" s="199">
        <f>IF(N276="základní",J276,0)</f>
        <v>0</v>
      </c>
      <c r="BF276" s="199">
        <f>IF(N276="snížená",J276,0)</f>
        <v>0</v>
      </c>
      <c r="BG276" s="199">
        <f>IF(N276="zákl. přenesená",J276,0)</f>
        <v>0</v>
      </c>
      <c r="BH276" s="199">
        <f>IF(N276="sníž. přenesená",J276,0)</f>
        <v>0</v>
      </c>
      <c r="BI276" s="199">
        <f>IF(N276="nulová",J276,0)</f>
        <v>0</v>
      </c>
      <c r="BJ276" s="18" t="s">
        <v>21</v>
      </c>
      <c r="BK276" s="199">
        <f>ROUND(I276*H276,2)</f>
        <v>0</v>
      </c>
      <c r="BL276" s="18" t="s">
        <v>131</v>
      </c>
      <c r="BM276" s="198" t="s">
        <v>527</v>
      </c>
    </row>
    <row r="277" spans="1:65" s="14" customFormat="1" ht="11.25">
      <c r="B277" s="211"/>
      <c r="C277" s="212"/>
      <c r="D277" s="202" t="s">
        <v>231</v>
      </c>
      <c r="E277" s="213" t="s">
        <v>1</v>
      </c>
      <c r="F277" s="214" t="s">
        <v>528</v>
      </c>
      <c r="G277" s="212"/>
      <c r="H277" s="215">
        <v>5.3</v>
      </c>
      <c r="I277" s="216"/>
      <c r="J277" s="212"/>
      <c r="K277" s="212"/>
      <c r="L277" s="217"/>
      <c r="M277" s="218"/>
      <c r="N277" s="219"/>
      <c r="O277" s="219"/>
      <c r="P277" s="219"/>
      <c r="Q277" s="219"/>
      <c r="R277" s="219"/>
      <c r="S277" s="219"/>
      <c r="T277" s="220"/>
      <c r="AT277" s="221" t="s">
        <v>231</v>
      </c>
      <c r="AU277" s="221" t="s">
        <v>144</v>
      </c>
      <c r="AV277" s="14" t="s">
        <v>93</v>
      </c>
      <c r="AW277" s="14" t="s">
        <v>41</v>
      </c>
      <c r="AX277" s="14" t="s">
        <v>21</v>
      </c>
      <c r="AY277" s="221" t="s">
        <v>132</v>
      </c>
    </row>
    <row r="278" spans="1:65" s="2" customFormat="1" ht="48">
      <c r="A278" s="35"/>
      <c r="B278" s="36"/>
      <c r="C278" s="222" t="s">
        <v>529</v>
      </c>
      <c r="D278" s="222" t="s">
        <v>270</v>
      </c>
      <c r="E278" s="223" t="s">
        <v>530</v>
      </c>
      <c r="F278" s="224" t="s">
        <v>531</v>
      </c>
      <c r="G278" s="225" t="s">
        <v>478</v>
      </c>
      <c r="H278" s="226">
        <v>5.3</v>
      </c>
      <c r="I278" s="227"/>
      <c r="J278" s="228">
        <f>ROUND(I278*H278,2)</f>
        <v>0</v>
      </c>
      <c r="K278" s="224" t="s">
        <v>1</v>
      </c>
      <c r="L278" s="229"/>
      <c r="M278" s="230" t="s">
        <v>1</v>
      </c>
      <c r="N278" s="231" t="s">
        <v>49</v>
      </c>
      <c r="O278" s="72"/>
      <c r="P278" s="196">
        <f>O278*H278</f>
        <v>0</v>
      </c>
      <c r="Q278" s="196">
        <v>0.19700000000000001</v>
      </c>
      <c r="R278" s="196">
        <f>Q278*H278</f>
        <v>1.0441</v>
      </c>
      <c r="S278" s="196">
        <v>0</v>
      </c>
      <c r="T278" s="197">
        <f>S278*H278</f>
        <v>0</v>
      </c>
      <c r="U278" s="35"/>
      <c r="V278" s="35"/>
      <c r="W278" s="35"/>
      <c r="X278" s="35"/>
      <c r="Y278" s="35"/>
      <c r="Z278" s="35"/>
      <c r="AA278" s="35"/>
      <c r="AB278" s="35"/>
      <c r="AC278" s="35"/>
      <c r="AD278" s="35"/>
      <c r="AE278" s="35"/>
      <c r="AR278" s="198" t="s">
        <v>163</v>
      </c>
      <c r="AT278" s="198" t="s">
        <v>270</v>
      </c>
      <c r="AU278" s="198" t="s">
        <v>144</v>
      </c>
      <c r="AY278" s="18" t="s">
        <v>132</v>
      </c>
      <c r="BE278" s="199">
        <f>IF(N278="základní",J278,0)</f>
        <v>0</v>
      </c>
      <c r="BF278" s="199">
        <f>IF(N278="snížená",J278,0)</f>
        <v>0</v>
      </c>
      <c r="BG278" s="199">
        <f>IF(N278="zákl. přenesená",J278,0)</f>
        <v>0</v>
      </c>
      <c r="BH278" s="199">
        <f>IF(N278="sníž. přenesená",J278,0)</f>
        <v>0</v>
      </c>
      <c r="BI278" s="199">
        <f>IF(N278="nulová",J278,0)</f>
        <v>0</v>
      </c>
      <c r="BJ278" s="18" t="s">
        <v>21</v>
      </c>
      <c r="BK278" s="199">
        <f>ROUND(I278*H278,2)</f>
        <v>0</v>
      </c>
      <c r="BL278" s="18" t="s">
        <v>131</v>
      </c>
      <c r="BM278" s="198" t="s">
        <v>532</v>
      </c>
    </row>
    <row r="279" spans="1:65" s="14" customFormat="1" ht="11.25">
      <c r="B279" s="211"/>
      <c r="C279" s="212"/>
      <c r="D279" s="202" t="s">
        <v>231</v>
      </c>
      <c r="E279" s="213" t="s">
        <v>1</v>
      </c>
      <c r="F279" s="214" t="s">
        <v>528</v>
      </c>
      <c r="G279" s="212"/>
      <c r="H279" s="215">
        <v>5.3</v>
      </c>
      <c r="I279" s="216"/>
      <c r="J279" s="212"/>
      <c r="K279" s="212"/>
      <c r="L279" s="217"/>
      <c r="M279" s="218"/>
      <c r="N279" s="219"/>
      <c r="O279" s="219"/>
      <c r="P279" s="219"/>
      <c r="Q279" s="219"/>
      <c r="R279" s="219"/>
      <c r="S279" s="219"/>
      <c r="T279" s="220"/>
      <c r="AT279" s="221" t="s">
        <v>231</v>
      </c>
      <c r="AU279" s="221" t="s">
        <v>144</v>
      </c>
      <c r="AV279" s="14" t="s">
        <v>93</v>
      </c>
      <c r="AW279" s="14" t="s">
        <v>41</v>
      </c>
      <c r="AX279" s="14" t="s">
        <v>21</v>
      </c>
      <c r="AY279" s="221" t="s">
        <v>132</v>
      </c>
    </row>
    <row r="280" spans="1:65" s="12" customFormat="1" ht="22.9" customHeight="1">
      <c r="B280" s="171"/>
      <c r="C280" s="172"/>
      <c r="D280" s="173" t="s">
        <v>83</v>
      </c>
      <c r="E280" s="185" t="s">
        <v>151</v>
      </c>
      <c r="F280" s="185" t="s">
        <v>533</v>
      </c>
      <c r="G280" s="172"/>
      <c r="H280" s="172"/>
      <c r="I280" s="175"/>
      <c r="J280" s="186">
        <f>BK280</f>
        <v>0</v>
      </c>
      <c r="K280" s="172"/>
      <c r="L280" s="177"/>
      <c r="M280" s="178"/>
      <c r="N280" s="179"/>
      <c r="O280" s="179"/>
      <c r="P280" s="180">
        <f>P281+P304+P315+P330</f>
        <v>0</v>
      </c>
      <c r="Q280" s="179"/>
      <c r="R280" s="180">
        <f>R281+R304+R315+R330</f>
        <v>920.22886110000013</v>
      </c>
      <c r="S280" s="179"/>
      <c r="T280" s="181">
        <f>T281+T304+T315+T330</f>
        <v>0</v>
      </c>
      <c r="AR280" s="182" t="s">
        <v>21</v>
      </c>
      <c r="AT280" s="183" t="s">
        <v>83</v>
      </c>
      <c r="AU280" s="183" t="s">
        <v>21</v>
      </c>
      <c r="AY280" s="182" t="s">
        <v>132</v>
      </c>
      <c r="BK280" s="184">
        <f>BK281+BK304+BK315+BK330</f>
        <v>0</v>
      </c>
    </row>
    <row r="281" spans="1:65" s="12" customFormat="1" ht="20.85" customHeight="1">
      <c r="B281" s="171"/>
      <c r="C281" s="172"/>
      <c r="D281" s="173" t="s">
        <v>83</v>
      </c>
      <c r="E281" s="185" t="s">
        <v>534</v>
      </c>
      <c r="F281" s="185" t="s">
        <v>535</v>
      </c>
      <c r="G281" s="172"/>
      <c r="H281" s="172"/>
      <c r="I281" s="175"/>
      <c r="J281" s="186">
        <f>BK281</f>
        <v>0</v>
      </c>
      <c r="K281" s="172"/>
      <c r="L281" s="177"/>
      <c r="M281" s="178"/>
      <c r="N281" s="179"/>
      <c r="O281" s="179"/>
      <c r="P281" s="180">
        <f>SUM(P282:P303)</f>
        <v>0</v>
      </c>
      <c r="Q281" s="179"/>
      <c r="R281" s="180">
        <f>SUM(R282:R303)</f>
        <v>850.93220010000005</v>
      </c>
      <c r="S281" s="179"/>
      <c r="T281" s="181">
        <f>SUM(T282:T303)</f>
        <v>0</v>
      </c>
      <c r="AR281" s="182" t="s">
        <v>21</v>
      </c>
      <c r="AT281" s="183" t="s">
        <v>83</v>
      </c>
      <c r="AU281" s="183" t="s">
        <v>93</v>
      </c>
      <c r="AY281" s="182" t="s">
        <v>132</v>
      </c>
      <c r="BK281" s="184">
        <f>SUM(BK282:BK303)</f>
        <v>0</v>
      </c>
    </row>
    <row r="282" spans="1:65" s="2" customFormat="1" ht="16.5" customHeight="1">
      <c r="A282" s="35"/>
      <c r="B282" s="36"/>
      <c r="C282" s="187" t="s">
        <v>536</v>
      </c>
      <c r="D282" s="187" t="s">
        <v>135</v>
      </c>
      <c r="E282" s="188" t="s">
        <v>537</v>
      </c>
      <c r="F282" s="189" t="s">
        <v>538</v>
      </c>
      <c r="G282" s="190" t="s">
        <v>220</v>
      </c>
      <c r="H282" s="191">
        <v>1066.665</v>
      </c>
      <c r="I282" s="192"/>
      <c r="J282" s="193">
        <f>ROUND(I282*H282,2)</f>
        <v>0</v>
      </c>
      <c r="K282" s="189" t="s">
        <v>221</v>
      </c>
      <c r="L282" s="40"/>
      <c r="M282" s="194" t="s">
        <v>1</v>
      </c>
      <c r="N282" s="195" t="s">
        <v>49</v>
      </c>
      <c r="O282" s="72"/>
      <c r="P282" s="196">
        <f>O282*H282</f>
        <v>0</v>
      </c>
      <c r="Q282" s="196">
        <v>0.27994000000000002</v>
      </c>
      <c r="R282" s="196">
        <f>Q282*H282</f>
        <v>298.6022001</v>
      </c>
      <c r="S282" s="196">
        <v>0</v>
      </c>
      <c r="T282" s="197">
        <f>S282*H282</f>
        <v>0</v>
      </c>
      <c r="U282" s="35"/>
      <c r="V282" s="35"/>
      <c r="W282" s="35"/>
      <c r="X282" s="35"/>
      <c r="Y282" s="35"/>
      <c r="Z282" s="35"/>
      <c r="AA282" s="35"/>
      <c r="AB282" s="35"/>
      <c r="AC282" s="35"/>
      <c r="AD282" s="35"/>
      <c r="AE282" s="35"/>
      <c r="AR282" s="198" t="s">
        <v>131</v>
      </c>
      <c r="AT282" s="198" t="s">
        <v>135</v>
      </c>
      <c r="AU282" s="198" t="s">
        <v>144</v>
      </c>
      <c r="AY282" s="18" t="s">
        <v>132</v>
      </c>
      <c r="BE282" s="199">
        <f>IF(N282="základní",J282,0)</f>
        <v>0</v>
      </c>
      <c r="BF282" s="199">
        <f>IF(N282="snížená",J282,0)</f>
        <v>0</v>
      </c>
      <c r="BG282" s="199">
        <f>IF(N282="zákl. přenesená",J282,0)</f>
        <v>0</v>
      </c>
      <c r="BH282" s="199">
        <f>IF(N282="sníž. přenesená",J282,0)</f>
        <v>0</v>
      </c>
      <c r="BI282" s="199">
        <f>IF(N282="nulová",J282,0)</f>
        <v>0</v>
      </c>
      <c r="BJ282" s="18" t="s">
        <v>21</v>
      </c>
      <c r="BK282" s="199">
        <f>ROUND(I282*H282,2)</f>
        <v>0</v>
      </c>
      <c r="BL282" s="18" t="s">
        <v>131</v>
      </c>
      <c r="BM282" s="198" t="s">
        <v>539</v>
      </c>
    </row>
    <row r="283" spans="1:65" s="13" customFormat="1" ht="11.25">
      <c r="B283" s="200"/>
      <c r="C283" s="201"/>
      <c r="D283" s="202" t="s">
        <v>231</v>
      </c>
      <c r="E283" s="203" t="s">
        <v>1</v>
      </c>
      <c r="F283" s="204" t="s">
        <v>540</v>
      </c>
      <c r="G283" s="201"/>
      <c r="H283" s="203" t="s">
        <v>1</v>
      </c>
      <c r="I283" s="205"/>
      <c r="J283" s="201"/>
      <c r="K283" s="201"/>
      <c r="L283" s="206"/>
      <c r="M283" s="207"/>
      <c r="N283" s="208"/>
      <c r="O283" s="208"/>
      <c r="P283" s="208"/>
      <c r="Q283" s="208"/>
      <c r="R283" s="208"/>
      <c r="S283" s="208"/>
      <c r="T283" s="209"/>
      <c r="AT283" s="210" t="s">
        <v>231</v>
      </c>
      <c r="AU283" s="210" t="s">
        <v>144</v>
      </c>
      <c r="AV283" s="13" t="s">
        <v>21</v>
      </c>
      <c r="AW283" s="13" t="s">
        <v>41</v>
      </c>
      <c r="AX283" s="13" t="s">
        <v>84</v>
      </c>
      <c r="AY283" s="210" t="s">
        <v>132</v>
      </c>
    </row>
    <row r="284" spans="1:65" s="14" customFormat="1" ht="22.5">
      <c r="B284" s="211"/>
      <c r="C284" s="212"/>
      <c r="D284" s="202" t="s">
        <v>231</v>
      </c>
      <c r="E284" s="213" t="s">
        <v>1</v>
      </c>
      <c r="F284" s="214" t="s">
        <v>541</v>
      </c>
      <c r="G284" s="212"/>
      <c r="H284" s="215">
        <v>997.89</v>
      </c>
      <c r="I284" s="216"/>
      <c r="J284" s="212"/>
      <c r="K284" s="212"/>
      <c r="L284" s="217"/>
      <c r="M284" s="218"/>
      <c r="N284" s="219"/>
      <c r="O284" s="219"/>
      <c r="P284" s="219"/>
      <c r="Q284" s="219"/>
      <c r="R284" s="219"/>
      <c r="S284" s="219"/>
      <c r="T284" s="220"/>
      <c r="AT284" s="221" t="s">
        <v>231</v>
      </c>
      <c r="AU284" s="221" t="s">
        <v>144</v>
      </c>
      <c r="AV284" s="14" t="s">
        <v>93</v>
      </c>
      <c r="AW284" s="14" t="s">
        <v>41</v>
      </c>
      <c r="AX284" s="14" t="s">
        <v>84</v>
      </c>
      <c r="AY284" s="221" t="s">
        <v>132</v>
      </c>
    </row>
    <row r="285" spans="1:65" s="14" customFormat="1" ht="11.25">
      <c r="B285" s="211"/>
      <c r="C285" s="212"/>
      <c r="D285" s="202" t="s">
        <v>231</v>
      </c>
      <c r="E285" s="213" t="s">
        <v>1</v>
      </c>
      <c r="F285" s="214" t="s">
        <v>542</v>
      </c>
      <c r="G285" s="212"/>
      <c r="H285" s="215">
        <v>68.775000000000006</v>
      </c>
      <c r="I285" s="216"/>
      <c r="J285" s="212"/>
      <c r="K285" s="212"/>
      <c r="L285" s="217"/>
      <c r="M285" s="218"/>
      <c r="N285" s="219"/>
      <c r="O285" s="219"/>
      <c r="P285" s="219"/>
      <c r="Q285" s="219"/>
      <c r="R285" s="219"/>
      <c r="S285" s="219"/>
      <c r="T285" s="220"/>
      <c r="AT285" s="221" t="s">
        <v>231</v>
      </c>
      <c r="AU285" s="221" t="s">
        <v>144</v>
      </c>
      <c r="AV285" s="14" t="s">
        <v>93</v>
      </c>
      <c r="AW285" s="14" t="s">
        <v>41</v>
      </c>
      <c r="AX285" s="14" t="s">
        <v>84</v>
      </c>
      <c r="AY285" s="221" t="s">
        <v>132</v>
      </c>
    </row>
    <row r="286" spans="1:65" s="15" customFormat="1" ht="11.25">
      <c r="B286" s="235"/>
      <c r="C286" s="236"/>
      <c r="D286" s="202" t="s">
        <v>231</v>
      </c>
      <c r="E286" s="237" t="s">
        <v>1</v>
      </c>
      <c r="F286" s="238" t="s">
        <v>331</v>
      </c>
      <c r="G286" s="236"/>
      <c r="H286" s="239">
        <v>1066.665</v>
      </c>
      <c r="I286" s="240"/>
      <c r="J286" s="236"/>
      <c r="K286" s="236"/>
      <c r="L286" s="241"/>
      <c r="M286" s="242"/>
      <c r="N286" s="243"/>
      <c r="O286" s="243"/>
      <c r="P286" s="243"/>
      <c r="Q286" s="243"/>
      <c r="R286" s="243"/>
      <c r="S286" s="243"/>
      <c r="T286" s="244"/>
      <c r="AT286" s="245" t="s">
        <v>231</v>
      </c>
      <c r="AU286" s="245" t="s">
        <v>144</v>
      </c>
      <c r="AV286" s="15" t="s">
        <v>131</v>
      </c>
      <c r="AW286" s="15" t="s">
        <v>41</v>
      </c>
      <c r="AX286" s="15" t="s">
        <v>21</v>
      </c>
      <c r="AY286" s="245" t="s">
        <v>132</v>
      </c>
    </row>
    <row r="287" spans="1:65" s="2" customFormat="1" ht="16.5" customHeight="1">
      <c r="A287" s="35"/>
      <c r="B287" s="36"/>
      <c r="C287" s="187" t="s">
        <v>543</v>
      </c>
      <c r="D287" s="187" t="s">
        <v>135</v>
      </c>
      <c r="E287" s="188" t="s">
        <v>544</v>
      </c>
      <c r="F287" s="189" t="s">
        <v>545</v>
      </c>
      <c r="G287" s="190" t="s">
        <v>220</v>
      </c>
      <c r="H287" s="191">
        <v>27.3</v>
      </c>
      <c r="I287" s="192"/>
      <c r="J287" s="193">
        <f>ROUND(I287*H287,2)</f>
        <v>0</v>
      </c>
      <c r="K287" s="189" t="s">
        <v>221</v>
      </c>
      <c r="L287" s="40"/>
      <c r="M287" s="194" t="s">
        <v>1</v>
      </c>
      <c r="N287" s="195" t="s">
        <v>49</v>
      </c>
      <c r="O287" s="72"/>
      <c r="P287" s="196">
        <f>O287*H287</f>
        <v>0</v>
      </c>
      <c r="Q287" s="196">
        <v>0</v>
      </c>
      <c r="R287" s="196">
        <f>Q287*H287</f>
        <v>0</v>
      </c>
      <c r="S287" s="196">
        <v>0</v>
      </c>
      <c r="T287" s="197">
        <f>S287*H287</f>
        <v>0</v>
      </c>
      <c r="U287" s="35"/>
      <c r="V287" s="35"/>
      <c r="W287" s="35"/>
      <c r="X287" s="35"/>
      <c r="Y287" s="35"/>
      <c r="Z287" s="35"/>
      <c r="AA287" s="35"/>
      <c r="AB287" s="35"/>
      <c r="AC287" s="35"/>
      <c r="AD287" s="35"/>
      <c r="AE287" s="35"/>
      <c r="AR287" s="198" t="s">
        <v>131</v>
      </c>
      <c r="AT287" s="198" t="s">
        <v>135</v>
      </c>
      <c r="AU287" s="198" t="s">
        <v>144</v>
      </c>
      <c r="AY287" s="18" t="s">
        <v>132</v>
      </c>
      <c r="BE287" s="199">
        <f>IF(N287="základní",J287,0)</f>
        <v>0</v>
      </c>
      <c r="BF287" s="199">
        <f>IF(N287="snížená",J287,0)</f>
        <v>0</v>
      </c>
      <c r="BG287" s="199">
        <f>IF(N287="zákl. přenesená",J287,0)</f>
        <v>0</v>
      </c>
      <c r="BH287" s="199">
        <f>IF(N287="sníž. přenesená",J287,0)</f>
        <v>0</v>
      </c>
      <c r="BI287" s="199">
        <f>IF(N287="nulová",J287,0)</f>
        <v>0</v>
      </c>
      <c r="BJ287" s="18" t="s">
        <v>21</v>
      </c>
      <c r="BK287" s="199">
        <f>ROUND(I287*H287,2)</f>
        <v>0</v>
      </c>
      <c r="BL287" s="18" t="s">
        <v>131</v>
      </c>
      <c r="BM287" s="198" t="s">
        <v>546</v>
      </c>
    </row>
    <row r="288" spans="1:65" s="13" customFormat="1" ht="11.25">
      <c r="B288" s="200"/>
      <c r="C288" s="201"/>
      <c r="D288" s="202" t="s">
        <v>231</v>
      </c>
      <c r="E288" s="203" t="s">
        <v>1</v>
      </c>
      <c r="F288" s="204" t="s">
        <v>540</v>
      </c>
      <c r="G288" s="201"/>
      <c r="H288" s="203" t="s">
        <v>1</v>
      </c>
      <c r="I288" s="205"/>
      <c r="J288" s="201"/>
      <c r="K288" s="201"/>
      <c r="L288" s="206"/>
      <c r="M288" s="207"/>
      <c r="N288" s="208"/>
      <c r="O288" s="208"/>
      <c r="P288" s="208"/>
      <c r="Q288" s="208"/>
      <c r="R288" s="208"/>
      <c r="S288" s="208"/>
      <c r="T288" s="209"/>
      <c r="AT288" s="210" t="s">
        <v>231</v>
      </c>
      <c r="AU288" s="210" t="s">
        <v>144</v>
      </c>
      <c r="AV288" s="13" t="s">
        <v>21</v>
      </c>
      <c r="AW288" s="13" t="s">
        <v>41</v>
      </c>
      <c r="AX288" s="13" t="s">
        <v>84</v>
      </c>
      <c r="AY288" s="210" t="s">
        <v>132</v>
      </c>
    </row>
    <row r="289" spans="1:65" s="14" customFormat="1" ht="11.25">
      <c r="B289" s="211"/>
      <c r="C289" s="212"/>
      <c r="D289" s="202" t="s">
        <v>231</v>
      </c>
      <c r="E289" s="213" t="s">
        <v>1</v>
      </c>
      <c r="F289" s="214" t="s">
        <v>547</v>
      </c>
      <c r="G289" s="212"/>
      <c r="H289" s="215">
        <v>27.3</v>
      </c>
      <c r="I289" s="216"/>
      <c r="J289" s="212"/>
      <c r="K289" s="212"/>
      <c r="L289" s="217"/>
      <c r="M289" s="218"/>
      <c r="N289" s="219"/>
      <c r="O289" s="219"/>
      <c r="P289" s="219"/>
      <c r="Q289" s="219"/>
      <c r="R289" s="219"/>
      <c r="S289" s="219"/>
      <c r="T289" s="220"/>
      <c r="AT289" s="221" t="s">
        <v>231</v>
      </c>
      <c r="AU289" s="221" t="s">
        <v>144</v>
      </c>
      <c r="AV289" s="14" t="s">
        <v>93</v>
      </c>
      <c r="AW289" s="14" t="s">
        <v>41</v>
      </c>
      <c r="AX289" s="14" t="s">
        <v>21</v>
      </c>
      <c r="AY289" s="221" t="s">
        <v>132</v>
      </c>
    </row>
    <row r="290" spans="1:65" s="2" customFormat="1" ht="21.75" customHeight="1">
      <c r="A290" s="35"/>
      <c r="B290" s="36"/>
      <c r="C290" s="187" t="s">
        <v>548</v>
      </c>
      <c r="D290" s="187" t="s">
        <v>135</v>
      </c>
      <c r="E290" s="188" t="s">
        <v>549</v>
      </c>
      <c r="F290" s="189" t="s">
        <v>550</v>
      </c>
      <c r="G290" s="190" t="s">
        <v>220</v>
      </c>
      <c r="H290" s="191">
        <v>1127.2049999999999</v>
      </c>
      <c r="I290" s="192"/>
      <c r="J290" s="193">
        <f>ROUND(I290*H290,2)</f>
        <v>0</v>
      </c>
      <c r="K290" s="189" t="s">
        <v>221</v>
      </c>
      <c r="L290" s="40"/>
      <c r="M290" s="194" t="s">
        <v>1</v>
      </c>
      <c r="N290" s="195" t="s">
        <v>49</v>
      </c>
      <c r="O290" s="72"/>
      <c r="P290" s="196">
        <f>O290*H290</f>
        <v>0</v>
      </c>
      <c r="Q290" s="196">
        <v>0</v>
      </c>
      <c r="R290" s="196">
        <f>Q290*H290</f>
        <v>0</v>
      </c>
      <c r="S290" s="196">
        <v>0</v>
      </c>
      <c r="T290" s="197">
        <f>S290*H290</f>
        <v>0</v>
      </c>
      <c r="U290" s="35"/>
      <c r="V290" s="35"/>
      <c r="W290" s="35"/>
      <c r="X290" s="35"/>
      <c r="Y290" s="35"/>
      <c r="Z290" s="35"/>
      <c r="AA290" s="35"/>
      <c r="AB290" s="35"/>
      <c r="AC290" s="35"/>
      <c r="AD290" s="35"/>
      <c r="AE290" s="35"/>
      <c r="AR290" s="198" t="s">
        <v>131</v>
      </c>
      <c r="AT290" s="198" t="s">
        <v>135</v>
      </c>
      <c r="AU290" s="198" t="s">
        <v>144</v>
      </c>
      <c r="AY290" s="18" t="s">
        <v>132</v>
      </c>
      <c r="BE290" s="199">
        <f>IF(N290="základní",J290,0)</f>
        <v>0</v>
      </c>
      <c r="BF290" s="199">
        <f>IF(N290="snížená",J290,0)</f>
        <v>0</v>
      </c>
      <c r="BG290" s="199">
        <f>IF(N290="zákl. přenesená",J290,0)</f>
        <v>0</v>
      </c>
      <c r="BH290" s="199">
        <f>IF(N290="sníž. přenesená",J290,0)</f>
        <v>0</v>
      </c>
      <c r="BI290" s="199">
        <f>IF(N290="nulová",J290,0)</f>
        <v>0</v>
      </c>
      <c r="BJ290" s="18" t="s">
        <v>21</v>
      </c>
      <c r="BK290" s="199">
        <f>ROUND(I290*H290,2)</f>
        <v>0</v>
      </c>
      <c r="BL290" s="18" t="s">
        <v>131</v>
      </c>
      <c r="BM290" s="198" t="s">
        <v>551</v>
      </c>
    </row>
    <row r="291" spans="1:65" s="13" customFormat="1" ht="11.25">
      <c r="B291" s="200"/>
      <c r="C291" s="201"/>
      <c r="D291" s="202" t="s">
        <v>231</v>
      </c>
      <c r="E291" s="203" t="s">
        <v>1</v>
      </c>
      <c r="F291" s="204" t="s">
        <v>552</v>
      </c>
      <c r="G291" s="201"/>
      <c r="H291" s="203" t="s">
        <v>1</v>
      </c>
      <c r="I291" s="205"/>
      <c r="J291" s="201"/>
      <c r="K291" s="201"/>
      <c r="L291" s="206"/>
      <c r="M291" s="207"/>
      <c r="N291" s="208"/>
      <c r="O291" s="208"/>
      <c r="P291" s="208"/>
      <c r="Q291" s="208"/>
      <c r="R291" s="208"/>
      <c r="S291" s="208"/>
      <c r="T291" s="209"/>
      <c r="AT291" s="210" t="s">
        <v>231</v>
      </c>
      <c r="AU291" s="210" t="s">
        <v>144</v>
      </c>
      <c r="AV291" s="13" t="s">
        <v>21</v>
      </c>
      <c r="AW291" s="13" t="s">
        <v>41</v>
      </c>
      <c r="AX291" s="13" t="s">
        <v>84</v>
      </c>
      <c r="AY291" s="210" t="s">
        <v>132</v>
      </c>
    </row>
    <row r="292" spans="1:65" s="14" customFormat="1" ht="11.25">
      <c r="B292" s="211"/>
      <c r="C292" s="212"/>
      <c r="D292" s="202" t="s">
        <v>231</v>
      </c>
      <c r="E292" s="213" t="s">
        <v>1</v>
      </c>
      <c r="F292" s="214" t="s">
        <v>345</v>
      </c>
      <c r="G292" s="212"/>
      <c r="H292" s="215">
        <v>72.704999999999998</v>
      </c>
      <c r="I292" s="216"/>
      <c r="J292" s="212"/>
      <c r="K292" s="212"/>
      <c r="L292" s="217"/>
      <c r="M292" s="218"/>
      <c r="N292" s="219"/>
      <c r="O292" s="219"/>
      <c r="P292" s="219"/>
      <c r="Q292" s="219"/>
      <c r="R292" s="219"/>
      <c r="S292" s="219"/>
      <c r="T292" s="220"/>
      <c r="AT292" s="221" t="s">
        <v>231</v>
      </c>
      <c r="AU292" s="221" t="s">
        <v>144</v>
      </c>
      <c r="AV292" s="14" t="s">
        <v>93</v>
      </c>
      <c r="AW292" s="14" t="s">
        <v>41</v>
      </c>
      <c r="AX292" s="14" t="s">
        <v>84</v>
      </c>
      <c r="AY292" s="221" t="s">
        <v>132</v>
      </c>
    </row>
    <row r="293" spans="1:65" s="13" customFormat="1" ht="11.25">
      <c r="B293" s="200"/>
      <c r="C293" s="201"/>
      <c r="D293" s="202" t="s">
        <v>231</v>
      </c>
      <c r="E293" s="203" t="s">
        <v>1</v>
      </c>
      <c r="F293" s="204" t="s">
        <v>553</v>
      </c>
      <c r="G293" s="201"/>
      <c r="H293" s="203" t="s">
        <v>1</v>
      </c>
      <c r="I293" s="205"/>
      <c r="J293" s="201"/>
      <c r="K293" s="201"/>
      <c r="L293" s="206"/>
      <c r="M293" s="207"/>
      <c r="N293" s="208"/>
      <c r="O293" s="208"/>
      <c r="P293" s="208"/>
      <c r="Q293" s="208"/>
      <c r="R293" s="208"/>
      <c r="S293" s="208"/>
      <c r="T293" s="209"/>
      <c r="AT293" s="210" t="s">
        <v>231</v>
      </c>
      <c r="AU293" s="210" t="s">
        <v>144</v>
      </c>
      <c r="AV293" s="13" t="s">
        <v>21</v>
      </c>
      <c r="AW293" s="13" t="s">
        <v>41</v>
      </c>
      <c r="AX293" s="13" t="s">
        <v>84</v>
      </c>
      <c r="AY293" s="210" t="s">
        <v>132</v>
      </c>
    </row>
    <row r="294" spans="1:65" s="14" customFormat="1" ht="22.5">
      <c r="B294" s="211"/>
      <c r="C294" s="212"/>
      <c r="D294" s="202" t="s">
        <v>231</v>
      </c>
      <c r="E294" s="213" t="s">
        <v>1</v>
      </c>
      <c r="F294" s="214" t="s">
        <v>554</v>
      </c>
      <c r="G294" s="212"/>
      <c r="H294" s="215">
        <v>996.78</v>
      </c>
      <c r="I294" s="216"/>
      <c r="J294" s="212"/>
      <c r="K294" s="212"/>
      <c r="L294" s="217"/>
      <c r="M294" s="218"/>
      <c r="N294" s="219"/>
      <c r="O294" s="219"/>
      <c r="P294" s="219"/>
      <c r="Q294" s="219"/>
      <c r="R294" s="219"/>
      <c r="S294" s="219"/>
      <c r="T294" s="220"/>
      <c r="AT294" s="221" t="s">
        <v>231</v>
      </c>
      <c r="AU294" s="221" t="s">
        <v>144</v>
      </c>
      <c r="AV294" s="14" t="s">
        <v>93</v>
      </c>
      <c r="AW294" s="14" t="s">
        <v>41</v>
      </c>
      <c r="AX294" s="14" t="s">
        <v>84</v>
      </c>
      <c r="AY294" s="221" t="s">
        <v>132</v>
      </c>
    </row>
    <row r="295" spans="1:65" s="14" customFormat="1" ht="11.25">
      <c r="B295" s="211"/>
      <c r="C295" s="212"/>
      <c r="D295" s="202" t="s">
        <v>231</v>
      </c>
      <c r="E295" s="213" t="s">
        <v>1</v>
      </c>
      <c r="F295" s="214" t="s">
        <v>555</v>
      </c>
      <c r="G295" s="212"/>
      <c r="H295" s="215">
        <v>57.72</v>
      </c>
      <c r="I295" s="216"/>
      <c r="J295" s="212"/>
      <c r="K295" s="212"/>
      <c r="L295" s="217"/>
      <c r="M295" s="218"/>
      <c r="N295" s="219"/>
      <c r="O295" s="219"/>
      <c r="P295" s="219"/>
      <c r="Q295" s="219"/>
      <c r="R295" s="219"/>
      <c r="S295" s="219"/>
      <c r="T295" s="220"/>
      <c r="AT295" s="221" t="s">
        <v>231</v>
      </c>
      <c r="AU295" s="221" t="s">
        <v>144</v>
      </c>
      <c r="AV295" s="14" t="s">
        <v>93</v>
      </c>
      <c r="AW295" s="14" t="s">
        <v>41</v>
      </c>
      <c r="AX295" s="14" t="s">
        <v>84</v>
      </c>
      <c r="AY295" s="221" t="s">
        <v>132</v>
      </c>
    </row>
    <row r="296" spans="1:65" s="15" customFormat="1" ht="11.25">
      <c r="B296" s="235"/>
      <c r="C296" s="236"/>
      <c r="D296" s="202" t="s">
        <v>231</v>
      </c>
      <c r="E296" s="237" t="s">
        <v>1</v>
      </c>
      <c r="F296" s="238" t="s">
        <v>331</v>
      </c>
      <c r="G296" s="236"/>
      <c r="H296" s="239">
        <v>1127.2049999999999</v>
      </c>
      <c r="I296" s="240"/>
      <c r="J296" s="236"/>
      <c r="K296" s="236"/>
      <c r="L296" s="241"/>
      <c r="M296" s="242"/>
      <c r="N296" s="243"/>
      <c r="O296" s="243"/>
      <c r="P296" s="243"/>
      <c r="Q296" s="243"/>
      <c r="R296" s="243"/>
      <c r="S296" s="243"/>
      <c r="T296" s="244"/>
      <c r="AT296" s="245" t="s">
        <v>231</v>
      </c>
      <c r="AU296" s="245" t="s">
        <v>144</v>
      </c>
      <c r="AV296" s="15" t="s">
        <v>131</v>
      </c>
      <c r="AW296" s="15" t="s">
        <v>41</v>
      </c>
      <c r="AX296" s="15" t="s">
        <v>21</v>
      </c>
      <c r="AY296" s="245" t="s">
        <v>132</v>
      </c>
    </row>
    <row r="297" spans="1:65" s="2" customFormat="1" ht="16.5" customHeight="1">
      <c r="A297" s="35"/>
      <c r="B297" s="36"/>
      <c r="C297" s="222" t="s">
        <v>556</v>
      </c>
      <c r="D297" s="222" t="s">
        <v>270</v>
      </c>
      <c r="E297" s="223" t="s">
        <v>557</v>
      </c>
      <c r="F297" s="224" t="s">
        <v>558</v>
      </c>
      <c r="G297" s="225" t="s">
        <v>338</v>
      </c>
      <c r="H297" s="226">
        <v>552.33000000000004</v>
      </c>
      <c r="I297" s="227"/>
      <c r="J297" s="228">
        <f>ROUND(I297*H297,2)</f>
        <v>0</v>
      </c>
      <c r="K297" s="224" t="s">
        <v>221</v>
      </c>
      <c r="L297" s="229"/>
      <c r="M297" s="230" t="s">
        <v>1</v>
      </c>
      <c r="N297" s="231" t="s">
        <v>49</v>
      </c>
      <c r="O297" s="72"/>
      <c r="P297" s="196">
        <f>O297*H297</f>
        <v>0</v>
      </c>
      <c r="Q297" s="196">
        <v>1</v>
      </c>
      <c r="R297" s="196">
        <f>Q297*H297</f>
        <v>552.33000000000004</v>
      </c>
      <c r="S297" s="196">
        <v>0</v>
      </c>
      <c r="T297" s="197">
        <f>S297*H297</f>
        <v>0</v>
      </c>
      <c r="U297" s="35"/>
      <c r="V297" s="35"/>
      <c r="W297" s="35"/>
      <c r="X297" s="35"/>
      <c r="Y297" s="35"/>
      <c r="Z297" s="35"/>
      <c r="AA297" s="35"/>
      <c r="AB297" s="35"/>
      <c r="AC297" s="35"/>
      <c r="AD297" s="35"/>
      <c r="AE297" s="35"/>
      <c r="AR297" s="198" t="s">
        <v>163</v>
      </c>
      <c r="AT297" s="198" t="s">
        <v>270</v>
      </c>
      <c r="AU297" s="198" t="s">
        <v>144</v>
      </c>
      <c r="AY297" s="18" t="s">
        <v>132</v>
      </c>
      <c r="BE297" s="199">
        <f>IF(N297="základní",J297,0)</f>
        <v>0</v>
      </c>
      <c r="BF297" s="199">
        <f>IF(N297="snížená",J297,0)</f>
        <v>0</v>
      </c>
      <c r="BG297" s="199">
        <f>IF(N297="zákl. přenesená",J297,0)</f>
        <v>0</v>
      </c>
      <c r="BH297" s="199">
        <f>IF(N297="sníž. přenesená",J297,0)</f>
        <v>0</v>
      </c>
      <c r="BI297" s="199">
        <f>IF(N297="nulová",J297,0)</f>
        <v>0</v>
      </c>
      <c r="BJ297" s="18" t="s">
        <v>21</v>
      </c>
      <c r="BK297" s="199">
        <f>ROUND(I297*H297,2)</f>
        <v>0</v>
      </c>
      <c r="BL297" s="18" t="s">
        <v>131</v>
      </c>
      <c r="BM297" s="198" t="s">
        <v>559</v>
      </c>
    </row>
    <row r="298" spans="1:65" s="13" customFormat="1" ht="11.25">
      <c r="B298" s="200"/>
      <c r="C298" s="201"/>
      <c r="D298" s="202" t="s">
        <v>231</v>
      </c>
      <c r="E298" s="203" t="s">
        <v>1</v>
      </c>
      <c r="F298" s="204" t="s">
        <v>552</v>
      </c>
      <c r="G298" s="201"/>
      <c r="H298" s="203" t="s">
        <v>1</v>
      </c>
      <c r="I298" s="205"/>
      <c r="J298" s="201"/>
      <c r="K298" s="201"/>
      <c r="L298" s="206"/>
      <c r="M298" s="207"/>
      <c r="N298" s="208"/>
      <c r="O298" s="208"/>
      <c r="P298" s="208"/>
      <c r="Q298" s="208"/>
      <c r="R298" s="208"/>
      <c r="S298" s="208"/>
      <c r="T298" s="209"/>
      <c r="AT298" s="210" t="s">
        <v>231</v>
      </c>
      <c r="AU298" s="210" t="s">
        <v>144</v>
      </c>
      <c r="AV298" s="13" t="s">
        <v>21</v>
      </c>
      <c r="AW298" s="13" t="s">
        <v>41</v>
      </c>
      <c r="AX298" s="13" t="s">
        <v>84</v>
      </c>
      <c r="AY298" s="210" t="s">
        <v>132</v>
      </c>
    </row>
    <row r="299" spans="1:65" s="14" customFormat="1" ht="11.25">
      <c r="B299" s="211"/>
      <c r="C299" s="212"/>
      <c r="D299" s="202" t="s">
        <v>231</v>
      </c>
      <c r="E299" s="213" t="s">
        <v>1</v>
      </c>
      <c r="F299" s="214" t="s">
        <v>560</v>
      </c>
      <c r="G299" s="212"/>
      <c r="H299" s="215">
        <v>35.625450000000001</v>
      </c>
      <c r="I299" s="216"/>
      <c r="J299" s="212"/>
      <c r="K299" s="212"/>
      <c r="L299" s="217"/>
      <c r="M299" s="218"/>
      <c r="N299" s="219"/>
      <c r="O299" s="219"/>
      <c r="P299" s="219"/>
      <c r="Q299" s="219"/>
      <c r="R299" s="219"/>
      <c r="S299" s="219"/>
      <c r="T299" s="220"/>
      <c r="AT299" s="221" t="s">
        <v>231</v>
      </c>
      <c r="AU299" s="221" t="s">
        <v>144</v>
      </c>
      <c r="AV299" s="14" t="s">
        <v>93</v>
      </c>
      <c r="AW299" s="14" t="s">
        <v>41</v>
      </c>
      <c r="AX299" s="14" t="s">
        <v>84</v>
      </c>
      <c r="AY299" s="221" t="s">
        <v>132</v>
      </c>
    </row>
    <row r="300" spans="1:65" s="13" customFormat="1" ht="11.25">
      <c r="B300" s="200"/>
      <c r="C300" s="201"/>
      <c r="D300" s="202" t="s">
        <v>231</v>
      </c>
      <c r="E300" s="203" t="s">
        <v>1</v>
      </c>
      <c r="F300" s="204" t="s">
        <v>553</v>
      </c>
      <c r="G300" s="201"/>
      <c r="H300" s="203" t="s">
        <v>1</v>
      </c>
      <c r="I300" s="205"/>
      <c r="J300" s="201"/>
      <c r="K300" s="201"/>
      <c r="L300" s="206"/>
      <c r="M300" s="207"/>
      <c r="N300" s="208"/>
      <c r="O300" s="208"/>
      <c r="P300" s="208"/>
      <c r="Q300" s="208"/>
      <c r="R300" s="208"/>
      <c r="S300" s="208"/>
      <c r="T300" s="209"/>
      <c r="AT300" s="210" t="s">
        <v>231</v>
      </c>
      <c r="AU300" s="210" t="s">
        <v>144</v>
      </c>
      <c r="AV300" s="13" t="s">
        <v>21</v>
      </c>
      <c r="AW300" s="13" t="s">
        <v>41</v>
      </c>
      <c r="AX300" s="13" t="s">
        <v>84</v>
      </c>
      <c r="AY300" s="210" t="s">
        <v>132</v>
      </c>
    </row>
    <row r="301" spans="1:65" s="14" customFormat="1" ht="22.5">
      <c r="B301" s="211"/>
      <c r="C301" s="212"/>
      <c r="D301" s="202" t="s">
        <v>231</v>
      </c>
      <c r="E301" s="213" t="s">
        <v>1</v>
      </c>
      <c r="F301" s="214" t="s">
        <v>561</v>
      </c>
      <c r="G301" s="212"/>
      <c r="H301" s="215">
        <v>488.42219999999998</v>
      </c>
      <c r="I301" s="216"/>
      <c r="J301" s="212"/>
      <c r="K301" s="212"/>
      <c r="L301" s="217"/>
      <c r="M301" s="218"/>
      <c r="N301" s="219"/>
      <c r="O301" s="219"/>
      <c r="P301" s="219"/>
      <c r="Q301" s="219"/>
      <c r="R301" s="219"/>
      <c r="S301" s="219"/>
      <c r="T301" s="220"/>
      <c r="AT301" s="221" t="s">
        <v>231</v>
      </c>
      <c r="AU301" s="221" t="s">
        <v>144</v>
      </c>
      <c r="AV301" s="14" t="s">
        <v>93</v>
      </c>
      <c r="AW301" s="14" t="s">
        <v>41</v>
      </c>
      <c r="AX301" s="14" t="s">
        <v>84</v>
      </c>
      <c r="AY301" s="221" t="s">
        <v>132</v>
      </c>
    </row>
    <row r="302" spans="1:65" s="14" customFormat="1" ht="11.25">
      <c r="B302" s="211"/>
      <c r="C302" s="212"/>
      <c r="D302" s="202" t="s">
        <v>231</v>
      </c>
      <c r="E302" s="213" t="s">
        <v>1</v>
      </c>
      <c r="F302" s="214" t="s">
        <v>562</v>
      </c>
      <c r="G302" s="212"/>
      <c r="H302" s="215">
        <v>28.282800000000002</v>
      </c>
      <c r="I302" s="216"/>
      <c r="J302" s="212"/>
      <c r="K302" s="212"/>
      <c r="L302" s="217"/>
      <c r="M302" s="218"/>
      <c r="N302" s="219"/>
      <c r="O302" s="219"/>
      <c r="P302" s="219"/>
      <c r="Q302" s="219"/>
      <c r="R302" s="219"/>
      <c r="S302" s="219"/>
      <c r="T302" s="220"/>
      <c r="AT302" s="221" t="s">
        <v>231</v>
      </c>
      <c r="AU302" s="221" t="s">
        <v>144</v>
      </c>
      <c r="AV302" s="14" t="s">
        <v>93</v>
      </c>
      <c r="AW302" s="14" t="s">
        <v>41</v>
      </c>
      <c r="AX302" s="14" t="s">
        <v>84</v>
      </c>
      <c r="AY302" s="221" t="s">
        <v>132</v>
      </c>
    </row>
    <row r="303" spans="1:65" s="15" customFormat="1" ht="11.25">
      <c r="B303" s="235"/>
      <c r="C303" s="236"/>
      <c r="D303" s="202" t="s">
        <v>231</v>
      </c>
      <c r="E303" s="237" t="s">
        <v>1</v>
      </c>
      <c r="F303" s="238" t="s">
        <v>331</v>
      </c>
      <c r="G303" s="236"/>
      <c r="H303" s="239">
        <v>552.33045000000004</v>
      </c>
      <c r="I303" s="240"/>
      <c r="J303" s="236"/>
      <c r="K303" s="236"/>
      <c r="L303" s="241"/>
      <c r="M303" s="242"/>
      <c r="N303" s="243"/>
      <c r="O303" s="243"/>
      <c r="P303" s="243"/>
      <c r="Q303" s="243"/>
      <c r="R303" s="243"/>
      <c r="S303" s="243"/>
      <c r="T303" s="244"/>
      <c r="AT303" s="245" t="s">
        <v>231</v>
      </c>
      <c r="AU303" s="245" t="s">
        <v>144</v>
      </c>
      <c r="AV303" s="15" t="s">
        <v>131</v>
      </c>
      <c r="AW303" s="15" t="s">
        <v>41</v>
      </c>
      <c r="AX303" s="15" t="s">
        <v>21</v>
      </c>
      <c r="AY303" s="245" t="s">
        <v>132</v>
      </c>
    </row>
    <row r="304" spans="1:65" s="12" customFormat="1" ht="20.85" customHeight="1">
      <c r="B304" s="171"/>
      <c r="C304" s="172"/>
      <c r="D304" s="173" t="s">
        <v>83</v>
      </c>
      <c r="E304" s="185" t="s">
        <v>563</v>
      </c>
      <c r="F304" s="185" t="s">
        <v>564</v>
      </c>
      <c r="G304" s="172"/>
      <c r="H304" s="172"/>
      <c r="I304" s="175"/>
      <c r="J304" s="186">
        <f>BK304</f>
        <v>0</v>
      </c>
      <c r="K304" s="172"/>
      <c r="L304" s="177"/>
      <c r="M304" s="178"/>
      <c r="N304" s="179"/>
      <c r="O304" s="179"/>
      <c r="P304" s="180">
        <f>SUM(P305:P314)</f>
        <v>0</v>
      </c>
      <c r="Q304" s="179"/>
      <c r="R304" s="180">
        <f>SUM(R305:R314)</f>
        <v>49.91084</v>
      </c>
      <c r="S304" s="179"/>
      <c r="T304" s="181">
        <f>SUM(T305:T314)</f>
        <v>0</v>
      </c>
      <c r="AR304" s="182" t="s">
        <v>21</v>
      </c>
      <c r="AT304" s="183" t="s">
        <v>83</v>
      </c>
      <c r="AU304" s="183" t="s">
        <v>93</v>
      </c>
      <c r="AY304" s="182" t="s">
        <v>132</v>
      </c>
      <c r="BK304" s="184">
        <f>SUM(BK305:BK314)</f>
        <v>0</v>
      </c>
    </row>
    <row r="305" spans="1:65" s="2" customFormat="1" ht="33" customHeight="1">
      <c r="A305" s="35"/>
      <c r="B305" s="36"/>
      <c r="C305" s="187" t="s">
        <v>565</v>
      </c>
      <c r="D305" s="187" t="s">
        <v>135</v>
      </c>
      <c r="E305" s="188" t="s">
        <v>566</v>
      </c>
      <c r="F305" s="189" t="s">
        <v>567</v>
      </c>
      <c r="G305" s="190" t="s">
        <v>220</v>
      </c>
      <c r="H305" s="191">
        <v>449</v>
      </c>
      <c r="I305" s="192"/>
      <c r="J305" s="193">
        <f>ROUND(I305*H305,2)</f>
        <v>0</v>
      </c>
      <c r="K305" s="189" t="s">
        <v>221</v>
      </c>
      <c r="L305" s="40"/>
      <c r="M305" s="194" t="s">
        <v>1</v>
      </c>
      <c r="N305" s="195" t="s">
        <v>49</v>
      </c>
      <c r="O305" s="72"/>
      <c r="P305" s="196">
        <f>O305*H305</f>
        <v>0</v>
      </c>
      <c r="Q305" s="196">
        <v>0.10373</v>
      </c>
      <c r="R305" s="196">
        <f>Q305*H305</f>
        <v>46.574770000000001</v>
      </c>
      <c r="S305" s="196">
        <v>0</v>
      </c>
      <c r="T305" s="197">
        <f>S305*H305</f>
        <v>0</v>
      </c>
      <c r="U305" s="35"/>
      <c r="V305" s="35"/>
      <c r="W305" s="35"/>
      <c r="X305" s="35"/>
      <c r="Y305" s="35"/>
      <c r="Z305" s="35"/>
      <c r="AA305" s="35"/>
      <c r="AB305" s="35"/>
      <c r="AC305" s="35"/>
      <c r="AD305" s="35"/>
      <c r="AE305" s="35"/>
      <c r="AR305" s="198" t="s">
        <v>131</v>
      </c>
      <c r="AT305" s="198" t="s">
        <v>135</v>
      </c>
      <c r="AU305" s="198" t="s">
        <v>144</v>
      </c>
      <c r="AY305" s="18" t="s">
        <v>132</v>
      </c>
      <c r="BE305" s="199">
        <f>IF(N305="základní",J305,0)</f>
        <v>0</v>
      </c>
      <c r="BF305" s="199">
        <f>IF(N305="snížená",J305,0)</f>
        <v>0</v>
      </c>
      <c r="BG305" s="199">
        <f>IF(N305="zákl. přenesená",J305,0)</f>
        <v>0</v>
      </c>
      <c r="BH305" s="199">
        <f>IF(N305="sníž. přenesená",J305,0)</f>
        <v>0</v>
      </c>
      <c r="BI305" s="199">
        <f>IF(N305="nulová",J305,0)</f>
        <v>0</v>
      </c>
      <c r="BJ305" s="18" t="s">
        <v>21</v>
      </c>
      <c r="BK305" s="199">
        <f>ROUND(I305*H305,2)</f>
        <v>0</v>
      </c>
      <c r="BL305" s="18" t="s">
        <v>131</v>
      </c>
      <c r="BM305" s="198" t="s">
        <v>568</v>
      </c>
    </row>
    <row r="306" spans="1:65" s="14" customFormat="1" ht="11.25">
      <c r="B306" s="211"/>
      <c r="C306" s="212"/>
      <c r="D306" s="202" t="s">
        <v>231</v>
      </c>
      <c r="E306" s="213" t="s">
        <v>1</v>
      </c>
      <c r="F306" s="214" t="s">
        <v>569</v>
      </c>
      <c r="G306" s="212"/>
      <c r="H306" s="215">
        <v>449</v>
      </c>
      <c r="I306" s="216"/>
      <c r="J306" s="212"/>
      <c r="K306" s="212"/>
      <c r="L306" s="217"/>
      <c r="M306" s="218"/>
      <c r="N306" s="219"/>
      <c r="O306" s="219"/>
      <c r="P306" s="219"/>
      <c r="Q306" s="219"/>
      <c r="R306" s="219"/>
      <c r="S306" s="219"/>
      <c r="T306" s="220"/>
      <c r="AT306" s="221" t="s">
        <v>231</v>
      </c>
      <c r="AU306" s="221" t="s">
        <v>144</v>
      </c>
      <c r="AV306" s="14" t="s">
        <v>93</v>
      </c>
      <c r="AW306" s="14" t="s">
        <v>41</v>
      </c>
      <c r="AX306" s="14" t="s">
        <v>21</v>
      </c>
      <c r="AY306" s="221" t="s">
        <v>132</v>
      </c>
    </row>
    <row r="307" spans="1:65" s="2" customFormat="1" ht="24">
      <c r="A307" s="35"/>
      <c r="B307" s="36"/>
      <c r="C307" s="187" t="s">
        <v>570</v>
      </c>
      <c r="D307" s="187" t="s">
        <v>135</v>
      </c>
      <c r="E307" s="188" t="s">
        <v>571</v>
      </c>
      <c r="F307" s="189" t="s">
        <v>572</v>
      </c>
      <c r="G307" s="190" t="s">
        <v>220</v>
      </c>
      <c r="H307" s="191">
        <v>898</v>
      </c>
      <c r="I307" s="192"/>
      <c r="J307" s="193">
        <f>ROUND(I307*H307,2)</f>
        <v>0</v>
      </c>
      <c r="K307" s="189" t="s">
        <v>221</v>
      </c>
      <c r="L307" s="40"/>
      <c r="M307" s="194" t="s">
        <v>1</v>
      </c>
      <c r="N307" s="195" t="s">
        <v>49</v>
      </c>
      <c r="O307" s="72"/>
      <c r="P307" s="196">
        <f>O307*H307</f>
        <v>0</v>
      </c>
      <c r="Q307" s="196">
        <v>7.1000000000000002E-4</v>
      </c>
      <c r="R307" s="196">
        <f>Q307*H307</f>
        <v>0.63758000000000004</v>
      </c>
      <c r="S307" s="196">
        <v>0</v>
      </c>
      <c r="T307" s="197">
        <f>S307*H307</f>
        <v>0</v>
      </c>
      <c r="U307" s="35"/>
      <c r="V307" s="35"/>
      <c r="W307" s="35"/>
      <c r="X307" s="35"/>
      <c r="Y307" s="35"/>
      <c r="Z307" s="35"/>
      <c r="AA307" s="35"/>
      <c r="AB307" s="35"/>
      <c r="AC307" s="35"/>
      <c r="AD307" s="35"/>
      <c r="AE307" s="35"/>
      <c r="AR307" s="198" t="s">
        <v>131</v>
      </c>
      <c r="AT307" s="198" t="s">
        <v>135</v>
      </c>
      <c r="AU307" s="198" t="s">
        <v>144</v>
      </c>
      <c r="AY307" s="18" t="s">
        <v>132</v>
      </c>
      <c r="BE307" s="199">
        <f>IF(N307="základní",J307,0)</f>
        <v>0</v>
      </c>
      <c r="BF307" s="199">
        <f>IF(N307="snížená",J307,0)</f>
        <v>0</v>
      </c>
      <c r="BG307" s="199">
        <f>IF(N307="zákl. přenesená",J307,0)</f>
        <v>0</v>
      </c>
      <c r="BH307" s="199">
        <f>IF(N307="sníž. přenesená",J307,0)</f>
        <v>0</v>
      </c>
      <c r="BI307" s="199">
        <f>IF(N307="nulová",J307,0)</f>
        <v>0</v>
      </c>
      <c r="BJ307" s="18" t="s">
        <v>21</v>
      </c>
      <c r="BK307" s="199">
        <f>ROUND(I307*H307,2)</f>
        <v>0</v>
      </c>
      <c r="BL307" s="18" t="s">
        <v>131</v>
      </c>
      <c r="BM307" s="198" t="s">
        <v>573</v>
      </c>
    </row>
    <row r="308" spans="1:65" s="14" customFormat="1" ht="11.25">
      <c r="B308" s="211"/>
      <c r="C308" s="212"/>
      <c r="D308" s="202" t="s">
        <v>231</v>
      </c>
      <c r="E308" s="213" t="s">
        <v>1</v>
      </c>
      <c r="F308" s="214" t="s">
        <v>574</v>
      </c>
      <c r="G308" s="212"/>
      <c r="H308" s="215">
        <v>898</v>
      </c>
      <c r="I308" s="216"/>
      <c r="J308" s="212"/>
      <c r="K308" s="212"/>
      <c r="L308" s="217"/>
      <c r="M308" s="218"/>
      <c r="N308" s="219"/>
      <c r="O308" s="219"/>
      <c r="P308" s="219"/>
      <c r="Q308" s="219"/>
      <c r="R308" s="219"/>
      <c r="S308" s="219"/>
      <c r="T308" s="220"/>
      <c r="AT308" s="221" t="s">
        <v>231</v>
      </c>
      <c r="AU308" s="221" t="s">
        <v>144</v>
      </c>
      <c r="AV308" s="14" t="s">
        <v>93</v>
      </c>
      <c r="AW308" s="14" t="s">
        <v>41</v>
      </c>
      <c r="AX308" s="14" t="s">
        <v>21</v>
      </c>
      <c r="AY308" s="221" t="s">
        <v>132</v>
      </c>
    </row>
    <row r="309" spans="1:65" s="2" customFormat="1" ht="24">
      <c r="A309" s="35"/>
      <c r="B309" s="36"/>
      <c r="C309" s="187" t="s">
        <v>575</v>
      </c>
      <c r="D309" s="187" t="s">
        <v>135</v>
      </c>
      <c r="E309" s="188" t="s">
        <v>576</v>
      </c>
      <c r="F309" s="189" t="s">
        <v>577</v>
      </c>
      <c r="G309" s="190" t="s">
        <v>220</v>
      </c>
      <c r="H309" s="191">
        <v>449</v>
      </c>
      <c r="I309" s="192"/>
      <c r="J309" s="193">
        <f>ROUND(I309*H309,2)</f>
        <v>0</v>
      </c>
      <c r="K309" s="189" t="s">
        <v>221</v>
      </c>
      <c r="L309" s="40"/>
      <c r="M309" s="194" t="s">
        <v>1</v>
      </c>
      <c r="N309" s="195" t="s">
        <v>49</v>
      </c>
      <c r="O309" s="72"/>
      <c r="P309" s="196">
        <f>O309*H309</f>
        <v>0</v>
      </c>
      <c r="Q309" s="196">
        <v>0</v>
      </c>
      <c r="R309" s="196">
        <f>Q309*H309</f>
        <v>0</v>
      </c>
      <c r="S309" s="196">
        <v>0</v>
      </c>
      <c r="T309" s="197">
        <f>S309*H309</f>
        <v>0</v>
      </c>
      <c r="U309" s="35"/>
      <c r="V309" s="35"/>
      <c r="W309" s="35"/>
      <c r="X309" s="35"/>
      <c r="Y309" s="35"/>
      <c r="Z309" s="35"/>
      <c r="AA309" s="35"/>
      <c r="AB309" s="35"/>
      <c r="AC309" s="35"/>
      <c r="AD309" s="35"/>
      <c r="AE309" s="35"/>
      <c r="AR309" s="198" t="s">
        <v>131</v>
      </c>
      <c r="AT309" s="198" t="s">
        <v>135</v>
      </c>
      <c r="AU309" s="198" t="s">
        <v>144</v>
      </c>
      <c r="AY309" s="18" t="s">
        <v>132</v>
      </c>
      <c r="BE309" s="199">
        <f>IF(N309="základní",J309,0)</f>
        <v>0</v>
      </c>
      <c r="BF309" s="199">
        <f>IF(N309="snížená",J309,0)</f>
        <v>0</v>
      </c>
      <c r="BG309" s="199">
        <f>IF(N309="zákl. přenesená",J309,0)</f>
        <v>0</v>
      </c>
      <c r="BH309" s="199">
        <f>IF(N309="sníž. přenesená",J309,0)</f>
        <v>0</v>
      </c>
      <c r="BI309" s="199">
        <f>IF(N309="nulová",J309,0)</f>
        <v>0</v>
      </c>
      <c r="BJ309" s="18" t="s">
        <v>21</v>
      </c>
      <c r="BK309" s="199">
        <f>ROUND(I309*H309,2)</f>
        <v>0</v>
      </c>
      <c r="BL309" s="18" t="s">
        <v>131</v>
      </c>
      <c r="BM309" s="198" t="s">
        <v>578</v>
      </c>
    </row>
    <row r="310" spans="1:65" s="14" customFormat="1" ht="11.25">
      <c r="B310" s="211"/>
      <c r="C310" s="212"/>
      <c r="D310" s="202" t="s">
        <v>231</v>
      </c>
      <c r="E310" s="213" t="s">
        <v>1</v>
      </c>
      <c r="F310" s="214" t="s">
        <v>579</v>
      </c>
      <c r="G310" s="212"/>
      <c r="H310" s="215">
        <v>449</v>
      </c>
      <c r="I310" s="216"/>
      <c r="J310" s="212"/>
      <c r="K310" s="212"/>
      <c r="L310" s="217"/>
      <c r="M310" s="218"/>
      <c r="N310" s="219"/>
      <c r="O310" s="219"/>
      <c r="P310" s="219"/>
      <c r="Q310" s="219"/>
      <c r="R310" s="219"/>
      <c r="S310" s="219"/>
      <c r="T310" s="220"/>
      <c r="AT310" s="221" t="s">
        <v>231</v>
      </c>
      <c r="AU310" s="221" t="s">
        <v>144</v>
      </c>
      <c r="AV310" s="14" t="s">
        <v>93</v>
      </c>
      <c r="AW310" s="14" t="s">
        <v>41</v>
      </c>
      <c r="AX310" s="14" t="s">
        <v>21</v>
      </c>
      <c r="AY310" s="221" t="s">
        <v>132</v>
      </c>
    </row>
    <row r="311" spans="1:65" s="2" customFormat="1" ht="33" customHeight="1">
      <c r="A311" s="35"/>
      <c r="B311" s="36"/>
      <c r="C311" s="187" t="s">
        <v>580</v>
      </c>
      <c r="D311" s="187" t="s">
        <v>135</v>
      </c>
      <c r="E311" s="188" t="s">
        <v>581</v>
      </c>
      <c r="F311" s="189" t="s">
        <v>582</v>
      </c>
      <c r="G311" s="190" t="s">
        <v>220</v>
      </c>
      <c r="H311" s="191">
        <v>449</v>
      </c>
      <c r="I311" s="192"/>
      <c r="J311" s="193">
        <f>ROUND(I311*H311,2)</f>
        <v>0</v>
      </c>
      <c r="K311" s="189" t="s">
        <v>221</v>
      </c>
      <c r="L311" s="40"/>
      <c r="M311" s="194" t="s">
        <v>1</v>
      </c>
      <c r="N311" s="195" t="s">
        <v>49</v>
      </c>
      <c r="O311" s="72"/>
      <c r="P311" s="196">
        <f>O311*H311</f>
        <v>0</v>
      </c>
      <c r="Q311" s="196">
        <v>0</v>
      </c>
      <c r="R311" s="196">
        <f>Q311*H311</f>
        <v>0</v>
      </c>
      <c r="S311" s="196">
        <v>0</v>
      </c>
      <c r="T311" s="197">
        <f>S311*H311</f>
        <v>0</v>
      </c>
      <c r="U311" s="35"/>
      <c r="V311" s="35"/>
      <c r="W311" s="35"/>
      <c r="X311" s="35"/>
      <c r="Y311" s="35"/>
      <c r="Z311" s="35"/>
      <c r="AA311" s="35"/>
      <c r="AB311" s="35"/>
      <c r="AC311" s="35"/>
      <c r="AD311" s="35"/>
      <c r="AE311" s="35"/>
      <c r="AR311" s="198" t="s">
        <v>131</v>
      </c>
      <c r="AT311" s="198" t="s">
        <v>135</v>
      </c>
      <c r="AU311" s="198" t="s">
        <v>144</v>
      </c>
      <c r="AY311" s="18" t="s">
        <v>132</v>
      </c>
      <c r="BE311" s="199">
        <f>IF(N311="základní",J311,0)</f>
        <v>0</v>
      </c>
      <c r="BF311" s="199">
        <f>IF(N311="snížená",J311,0)</f>
        <v>0</v>
      </c>
      <c r="BG311" s="199">
        <f>IF(N311="zákl. přenesená",J311,0)</f>
        <v>0</v>
      </c>
      <c r="BH311" s="199">
        <f>IF(N311="sníž. přenesená",J311,0)</f>
        <v>0</v>
      </c>
      <c r="BI311" s="199">
        <f>IF(N311="nulová",J311,0)</f>
        <v>0</v>
      </c>
      <c r="BJ311" s="18" t="s">
        <v>21</v>
      </c>
      <c r="BK311" s="199">
        <f>ROUND(I311*H311,2)</f>
        <v>0</v>
      </c>
      <c r="BL311" s="18" t="s">
        <v>131</v>
      </c>
      <c r="BM311" s="198" t="s">
        <v>583</v>
      </c>
    </row>
    <row r="312" spans="1:65" s="14" customFormat="1" ht="11.25">
      <c r="B312" s="211"/>
      <c r="C312" s="212"/>
      <c r="D312" s="202" t="s">
        <v>231</v>
      </c>
      <c r="E312" s="213" t="s">
        <v>1</v>
      </c>
      <c r="F312" s="214" t="s">
        <v>579</v>
      </c>
      <c r="G312" s="212"/>
      <c r="H312" s="215">
        <v>449</v>
      </c>
      <c r="I312" s="216"/>
      <c r="J312" s="212"/>
      <c r="K312" s="212"/>
      <c r="L312" s="217"/>
      <c r="M312" s="218"/>
      <c r="N312" s="219"/>
      <c r="O312" s="219"/>
      <c r="P312" s="219"/>
      <c r="Q312" s="219"/>
      <c r="R312" s="219"/>
      <c r="S312" s="219"/>
      <c r="T312" s="220"/>
      <c r="AT312" s="221" t="s">
        <v>231</v>
      </c>
      <c r="AU312" s="221" t="s">
        <v>144</v>
      </c>
      <c r="AV312" s="14" t="s">
        <v>93</v>
      </c>
      <c r="AW312" s="14" t="s">
        <v>41</v>
      </c>
      <c r="AX312" s="14" t="s">
        <v>21</v>
      </c>
      <c r="AY312" s="221" t="s">
        <v>132</v>
      </c>
    </row>
    <row r="313" spans="1:65" s="2" customFormat="1" ht="24">
      <c r="A313" s="35"/>
      <c r="B313" s="36"/>
      <c r="C313" s="187" t="s">
        <v>584</v>
      </c>
      <c r="D313" s="187" t="s">
        <v>135</v>
      </c>
      <c r="E313" s="188" t="s">
        <v>585</v>
      </c>
      <c r="F313" s="189" t="s">
        <v>586</v>
      </c>
      <c r="G313" s="190" t="s">
        <v>220</v>
      </c>
      <c r="H313" s="191">
        <v>449</v>
      </c>
      <c r="I313" s="192"/>
      <c r="J313" s="193">
        <f>ROUND(I313*H313,2)</f>
        <v>0</v>
      </c>
      <c r="K313" s="189" t="s">
        <v>221</v>
      </c>
      <c r="L313" s="40"/>
      <c r="M313" s="194" t="s">
        <v>1</v>
      </c>
      <c r="N313" s="195" t="s">
        <v>49</v>
      </c>
      <c r="O313" s="72"/>
      <c r="P313" s="196">
        <f>O313*H313</f>
        <v>0</v>
      </c>
      <c r="Q313" s="196">
        <v>6.0099999999999997E-3</v>
      </c>
      <c r="R313" s="196">
        <f>Q313*H313</f>
        <v>2.6984900000000001</v>
      </c>
      <c r="S313" s="196">
        <v>0</v>
      </c>
      <c r="T313" s="197">
        <f>S313*H313</f>
        <v>0</v>
      </c>
      <c r="U313" s="35"/>
      <c r="V313" s="35"/>
      <c r="W313" s="35"/>
      <c r="X313" s="35"/>
      <c r="Y313" s="35"/>
      <c r="Z313" s="35"/>
      <c r="AA313" s="35"/>
      <c r="AB313" s="35"/>
      <c r="AC313" s="35"/>
      <c r="AD313" s="35"/>
      <c r="AE313" s="35"/>
      <c r="AR313" s="198" t="s">
        <v>131</v>
      </c>
      <c r="AT313" s="198" t="s">
        <v>135</v>
      </c>
      <c r="AU313" s="198" t="s">
        <v>144</v>
      </c>
      <c r="AY313" s="18" t="s">
        <v>132</v>
      </c>
      <c r="BE313" s="199">
        <f>IF(N313="základní",J313,0)</f>
        <v>0</v>
      </c>
      <c r="BF313" s="199">
        <f>IF(N313="snížená",J313,0)</f>
        <v>0</v>
      </c>
      <c r="BG313" s="199">
        <f>IF(N313="zákl. přenesená",J313,0)</f>
        <v>0</v>
      </c>
      <c r="BH313" s="199">
        <f>IF(N313="sníž. přenesená",J313,0)</f>
        <v>0</v>
      </c>
      <c r="BI313" s="199">
        <f>IF(N313="nulová",J313,0)</f>
        <v>0</v>
      </c>
      <c r="BJ313" s="18" t="s">
        <v>21</v>
      </c>
      <c r="BK313" s="199">
        <f>ROUND(I313*H313,2)</f>
        <v>0</v>
      </c>
      <c r="BL313" s="18" t="s">
        <v>131</v>
      </c>
      <c r="BM313" s="198" t="s">
        <v>587</v>
      </c>
    </row>
    <row r="314" spans="1:65" s="14" customFormat="1" ht="11.25">
      <c r="B314" s="211"/>
      <c r="C314" s="212"/>
      <c r="D314" s="202" t="s">
        <v>231</v>
      </c>
      <c r="E314" s="213" t="s">
        <v>1</v>
      </c>
      <c r="F314" s="214" t="s">
        <v>579</v>
      </c>
      <c r="G314" s="212"/>
      <c r="H314" s="215">
        <v>449</v>
      </c>
      <c r="I314" s="216"/>
      <c r="J314" s="212"/>
      <c r="K314" s="212"/>
      <c r="L314" s="217"/>
      <c r="M314" s="218"/>
      <c r="N314" s="219"/>
      <c r="O314" s="219"/>
      <c r="P314" s="219"/>
      <c r="Q314" s="219"/>
      <c r="R314" s="219"/>
      <c r="S314" s="219"/>
      <c r="T314" s="220"/>
      <c r="AT314" s="221" t="s">
        <v>231</v>
      </c>
      <c r="AU314" s="221" t="s">
        <v>144</v>
      </c>
      <c r="AV314" s="14" t="s">
        <v>93</v>
      </c>
      <c r="AW314" s="14" t="s">
        <v>41</v>
      </c>
      <c r="AX314" s="14" t="s">
        <v>21</v>
      </c>
      <c r="AY314" s="221" t="s">
        <v>132</v>
      </c>
    </row>
    <row r="315" spans="1:65" s="12" customFormat="1" ht="20.85" customHeight="1">
      <c r="B315" s="171"/>
      <c r="C315" s="172"/>
      <c r="D315" s="173" t="s">
        <v>83</v>
      </c>
      <c r="E315" s="185" t="s">
        <v>588</v>
      </c>
      <c r="F315" s="185" t="s">
        <v>589</v>
      </c>
      <c r="G315" s="172"/>
      <c r="H315" s="172"/>
      <c r="I315" s="175"/>
      <c r="J315" s="186">
        <f>BK315</f>
        <v>0</v>
      </c>
      <c r="K315" s="172"/>
      <c r="L315" s="177"/>
      <c r="M315" s="178"/>
      <c r="N315" s="179"/>
      <c r="O315" s="179"/>
      <c r="P315" s="180">
        <f>SUM(P316:P329)</f>
        <v>0</v>
      </c>
      <c r="Q315" s="179"/>
      <c r="R315" s="180">
        <f>SUM(R316:R329)</f>
        <v>13.209277000000002</v>
      </c>
      <c r="S315" s="179"/>
      <c r="T315" s="181">
        <f>SUM(T316:T329)</f>
        <v>0</v>
      </c>
      <c r="AR315" s="182" t="s">
        <v>21</v>
      </c>
      <c r="AT315" s="183" t="s">
        <v>83</v>
      </c>
      <c r="AU315" s="183" t="s">
        <v>93</v>
      </c>
      <c r="AY315" s="182" t="s">
        <v>132</v>
      </c>
      <c r="BK315" s="184">
        <f>SUM(BK316:BK329)</f>
        <v>0</v>
      </c>
    </row>
    <row r="316" spans="1:65" s="2" customFormat="1" ht="24">
      <c r="A316" s="35"/>
      <c r="B316" s="36"/>
      <c r="C316" s="187" t="s">
        <v>590</v>
      </c>
      <c r="D316" s="187" t="s">
        <v>135</v>
      </c>
      <c r="E316" s="188" t="s">
        <v>591</v>
      </c>
      <c r="F316" s="189" t="s">
        <v>592</v>
      </c>
      <c r="G316" s="190" t="s">
        <v>220</v>
      </c>
      <c r="H316" s="191">
        <v>65.5</v>
      </c>
      <c r="I316" s="192"/>
      <c r="J316" s="193">
        <f>ROUND(I316*H316,2)</f>
        <v>0</v>
      </c>
      <c r="K316" s="189" t="s">
        <v>221</v>
      </c>
      <c r="L316" s="40"/>
      <c r="M316" s="194" t="s">
        <v>1</v>
      </c>
      <c r="N316" s="195" t="s">
        <v>49</v>
      </c>
      <c r="O316" s="72"/>
      <c r="P316" s="196">
        <f>O316*H316</f>
        <v>0</v>
      </c>
      <c r="Q316" s="196">
        <v>8.4250000000000005E-2</v>
      </c>
      <c r="R316" s="196">
        <f>Q316*H316</f>
        <v>5.5183750000000007</v>
      </c>
      <c r="S316" s="196">
        <v>0</v>
      </c>
      <c r="T316" s="197">
        <f>S316*H316</f>
        <v>0</v>
      </c>
      <c r="U316" s="35"/>
      <c r="V316" s="35"/>
      <c r="W316" s="35"/>
      <c r="X316" s="35"/>
      <c r="Y316" s="35"/>
      <c r="Z316" s="35"/>
      <c r="AA316" s="35"/>
      <c r="AB316" s="35"/>
      <c r="AC316" s="35"/>
      <c r="AD316" s="35"/>
      <c r="AE316" s="35"/>
      <c r="AR316" s="198" t="s">
        <v>131</v>
      </c>
      <c r="AT316" s="198" t="s">
        <v>135</v>
      </c>
      <c r="AU316" s="198" t="s">
        <v>144</v>
      </c>
      <c r="AY316" s="18" t="s">
        <v>132</v>
      </c>
      <c r="BE316" s="199">
        <f>IF(N316="základní",J316,0)</f>
        <v>0</v>
      </c>
      <c r="BF316" s="199">
        <f>IF(N316="snížená",J316,0)</f>
        <v>0</v>
      </c>
      <c r="BG316" s="199">
        <f>IF(N316="zákl. přenesená",J316,0)</f>
        <v>0</v>
      </c>
      <c r="BH316" s="199">
        <f>IF(N316="sníž. přenesená",J316,0)</f>
        <v>0</v>
      </c>
      <c r="BI316" s="199">
        <f>IF(N316="nulová",J316,0)</f>
        <v>0</v>
      </c>
      <c r="BJ316" s="18" t="s">
        <v>21</v>
      </c>
      <c r="BK316" s="199">
        <f>ROUND(I316*H316,2)</f>
        <v>0</v>
      </c>
      <c r="BL316" s="18" t="s">
        <v>131</v>
      </c>
      <c r="BM316" s="198" t="s">
        <v>593</v>
      </c>
    </row>
    <row r="317" spans="1:65" s="14" customFormat="1" ht="11.25">
      <c r="B317" s="211"/>
      <c r="C317" s="212"/>
      <c r="D317" s="202" t="s">
        <v>231</v>
      </c>
      <c r="E317" s="213" t="s">
        <v>1</v>
      </c>
      <c r="F317" s="214" t="s">
        <v>594</v>
      </c>
      <c r="G317" s="212"/>
      <c r="H317" s="215">
        <v>65.5</v>
      </c>
      <c r="I317" s="216"/>
      <c r="J317" s="212"/>
      <c r="K317" s="212"/>
      <c r="L317" s="217"/>
      <c r="M317" s="218"/>
      <c r="N317" s="219"/>
      <c r="O317" s="219"/>
      <c r="P317" s="219"/>
      <c r="Q317" s="219"/>
      <c r="R317" s="219"/>
      <c r="S317" s="219"/>
      <c r="T317" s="220"/>
      <c r="AT317" s="221" t="s">
        <v>231</v>
      </c>
      <c r="AU317" s="221" t="s">
        <v>144</v>
      </c>
      <c r="AV317" s="14" t="s">
        <v>93</v>
      </c>
      <c r="AW317" s="14" t="s">
        <v>41</v>
      </c>
      <c r="AX317" s="14" t="s">
        <v>21</v>
      </c>
      <c r="AY317" s="221" t="s">
        <v>132</v>
      </c>
    </row>
    <row r="318" spans="1:65" s="2" customFormat="1" ht="24">
      <c r="A318" s="35"/>
      <c r="B318" s="36"/>
      <c r="C318" s="222" t="s">
        <v>595</v>
      </c>
      <c r="D318" s="222" t="s">
        <v>270</v>
      </c>
      <c r="E318" s="223" t="s">
        <v>596</v>
      </c>
      <c r="F318" s="224" t="s">
        <v>597</v>
      </c>
      <c r="G318" s="225" t="s">
        <v>220</v>
      </c>
      <c r="H318" s="226">
        <v>58.956000000000003</v>
      </c>
      <c r="I318" s="227"/>
      <c r="J318" s="228">
        <f>ROUND(I318*H318,2)</f>
        <v>0</v>
      </c>
      <c r="K318" s="224" t="s">
        <v>221</v>
      </c>
      <c r="L318" s="229"/>
      <c r="M318" s="230" t="s">
        <v>1</v>
      </c>
      <c r="N318" s="231" t="s">
        <v>49</v>
      </c>
      <c r="O318" s="72"/>
      <c r="P318" s="196">
        <f>O318*H318</f>
        <v>0</v>
      </c>
      <c r="Q318" s="196">
        <v>0.113</v>
      </c>
      <c r="R318" s="196">
        <f>Q318*H318</f>
        <v>6.6620280000000003</v>
      </c>
      <c r="S318" s="196">
        <v>0</v>
      </c>
      <c r="T318" s="197">
        <f>S318*H318</f>
        <v>0</v>
      </c>
      <c r="U318" s="35"/>
      <c r="V318" s="35"/>
      <c r="W318" s="35"/>
      <c r="X318" s="35"/>
      <c r="Y318" s="35"/>
      <c r="Z318" s="35"/>
      <c r="AA318" s="35"/>
      <c r="AB318" s="35"/>
      <c r="AC318" s="35"/>
      <c r="AD318" s="35"/>
      <c r="AE318" s="35"/>
      <c r="AR318" s="198" t="s">
        <v>163</v>
      </c>
      <c r="AT318" s="198" t="s">
        <v>270</v>
      </c>
      <c r="AU318" s="198" t="s">
        <v>144</v>
      </c>
      <c r="AY318" s="18" t="s">
        <v>132</v>
      </c>
      <c r="BE318" s="199">
        <f>IF(N318="základní",J318,0)</f>
        <v>0</v>
      </c>
      <c r="BF318" s="199">
        <f>IF(N318="snížená",J318,0)</f>
        <v>0</v>
      </c>
      <c r="BG318" s="199">
        <f>IF(N318="zákl. přenesená",J318,0)</f>
        <v>0</v>
      </c>
      <c r="BH318" s="199">
        <f>IF(N318="sníž. přenesená",J318,0)</f>
        <v>0</v>
      </c>
      <c r="BI318" s="199">
        <f>IF(N318="nulová",J318,0)</f>
        <v>0</v>
      </c>
      <c r="BJ318" s="18" t="s">
        <v>21</v>
      </c>
      <c r="BK318" s="199">
        <f>ROUND(I318*H318,2)</f>
        <v>0</v>
      </c>
      <c r="BL318" s="18" t="s">
        <v>131</v>
      </c>
      <c r="BM318" s="198" t="s">
        <v>598</v>
      </c>
    </row>
    <row r="319" spans="1:65" s="14" customFormat="1" ht="11.25">
      <c r="B319" s="211"/>
      <c r="C319" s="212"/>
      <c r="D319" s="202" t="s">
        <v>231</v>
      </c>
      <c r="E319" s="213" t="s">
        <v>1</v>
      </c>
      <c r="F319" s="214" t="s">
        <v>594</v>
      </c>
      <c r="G319" s="212"/>
      <c r="H319" s="215">
        <v>65.5</v>
      </c>
      <c r="I319" s="216"/>
      <c r="J319" s="212"/>
      <c r="K319" s="212"/>
      <c r="L319" s="217"/>
      <c r="M319" s="218"/>
      <c r="N319" s="219"/>
      <c r="O319" s="219"/>
      <c r="P319" s="219"/>
      <c r="Q319" s="219"/>
      <c r="R319" s="219"/>
      <c r="S319" s="219"/>
      <c r="T319" s="220"/>
      <c r="AT319" s="221" t="s">
        <v>231</v>
      </c>
      <c r="AU319" s="221" t="s">
        <v>144</v>
      </c>
      <c r="AV319" s="14" t="s">
        <v>93</v>
      </c>
      <c r="AW319" s="14" t="s">
        <v>41</v>
      </c>
      <c r="AX319" s="14" t="s">
        <v>84</v>
      </c>
      <c r="AY319" s="221" t="s">
        <v>132</v>
      </c>
    </row>
    <row r="320" spans="1:65" s="14" customFormat="1" ht="11.25">
      <c r="B320" s="211"/>
      <c r="C320" s="212"/>
      <c r="D320" s="202" t="s">
        <v>231</v>
      </c>
      <c r="E320" s="213" t="s">
        <v>1</v>
      </c>
      <c r="F320" s="214" t="s">
        <v>599</v>
      </c>
      <c r="G320" s="212"/>
      <c r="H320" s="215">
        <v>-7.7</v>
      </c>
      <c r="I320" s="216"/>
      <c r="J320" s="212"/>
      <c r="K320" s="212"/>
      <c r="L320" s="217"/>
      <c r="M320" s="218"/>
      <c r="N320" s="219"/>
      <c r="O320" s="219"/>
      <c r="P320" s="219"/>
      <c r="Q320" s="219"/>
      <c r="R320" s="219"/>
      <c r="S320" s="219"/>
      <c r="T320" s="220"/>
      <c r="AT320" s="221" t="s">
        <v>231</v>
      </c>
      <c r="AU320" s="221" t="s">
        <v>144</v>
      </c>
      <c r="AV320" s="14" t="s">
        <v>93</v>
      </c>
      <c r="AW320" s="14" t="s">
        <v>41</v>
      </c>
      <c r="AX320" s="14" t="s">
        <v>84</v>
      </c>
      <c r="AY320" s="221" t="s">
        <v>132</v>
      </c>
    </row>
    <row r="321" spans="1:65" s="16" customFormat="1" ht="11.25">
      <c r="B321" s="246"/>
      <c r="C321" s="247"/>
      <c r="D321" s="202" t="s">
        <v>231</v>
      </c>
      <c r="E321" s="248" t="s">
        <v>1</v>
      </c>
      <c r="F321" s="249" t="s">
        <v>600</v>
      </c>
      <c r="G321" s="247"/>
      <c r="H321" s="250">
        <v>57.8</v>
      </c>
      <c r="I321" s="251"/>
      <c r="J321" s="247"/>
      <c r="K321" s="247"/>
      <c r="L321" s="252"/>
      <c r="M321" s="253"/>
      <c r="N321" s="254"/>
      <c r="O321" s="254"/>
      <c r="P321" s="254"/>
      <c r="Q321" s="254"/>
      <c r="R321" s="254"/>
      <c r="S321" s="254"/>
      <c r="T321" s="255"/>
      <c r="AT321" s="256" t="s">
        <v>231</v>
      </c>
      <c r="AU321" s="256" t="s">
        <v>144</v>
      </c>
      <c r="AV321" s="16" t="s">
        <v>144</v>
      </c>
      <c r="AW321" s="16" t="s">
        <v>41</v>
      </c>
      <c r="AX321" s="16" t="s">
        <v>84</v>
      </c>
      <c r="AY321" s="256" t="s">
        <v>132</v>
      </c>
    </row>
    <row r="322" spans="1:65" s="14" customFormat="1" ht="11.25">
      <c r="B322" s="211"/>
      <c r="C322" s="212"/>
      <c r="D322" s="202" t="s">
        <v>231</v>
      </c>
      <c r="E322" s="213" t="s">
        <v>1</v>
      </c>
      <c r="F322" s="214" t="s">
        <v>601</v>
      </c>
      <c r="G322" s="212"/>
      <c r="H322" s="215">
        <v>1.1559999999999999</v>
      </c>
      <c r="I322" s="216"/>
      <c r="J322" s="212"/>
      <c r="K322" s="212"/>
      <c r="L322" s="217"/>
      <c r="M322" s="218"/>
      <c r="N322" s="219"/>
      <c r="O322" s="219"/>
      <c r="P322" s="219"/>
      <c r="Q322" s="219"/>
      <c r="R322" s="219"/>
      <c r="S322" s="219"/>
      <c r="T322" s="220"/>
      <c r="AT322" s="221" t="s">
        <v>231</v>
      </c>
      <c r="AU322" s="221" t="s">
        <v>144</v>
      </c>
      <c r="AV322" s="14" t="s">
        <v>93</v>
      </c>
      <c r="AW322" s="14" t="s">
        <v>41</v>
      </c>
      <c r="AX322" s="14" t="s">
        <v>84</v>
      </c>
      <c r="AY322" s="221" t="s">
        <v>132</v>
      </c>
    </row>
    <row r="323" spans="1:65" s="15" customFormat="1" ht="11.25">
      <c r="B323" s="235"/>
      <c r="C323" s="236"/>
      <c r="D323" s="202" t="s">
        <v>231</v>
      </c>
      <c r="E323" s="237" t="s">
        <v>1</v>
      </c>
      <c r="F323" s="238" t="s">
        <v>331</v>
      </c>
      <c r="G323" s="236"/>
      <c r="H323" s="239">
        <v>58.956000000000003</v>
      </c>
      <c r="I323" s="240"/>
      <c r="J323" s="236"/>
      <c r="K323" s="236"/>
      <c r="L323" s="241"/>
      <c r="M323" s="242"/>
      <c r="N323" s="243"/>
      <c r="O323" s="243"/>
      <c r="P323" s="243"/>
      <c r="Q323" s="243"/>
      <c r="R323" s="243"/>
      <c r="S323" s="243"/>
      <c r="T323" s="244"/>
      <c r="AT323" s="245" t="s">
        <v>231</v>
      </c>
      <c r="AU323" s="245" t="s">
        <v>144</v>
      </c>
      <c r="AV323" s="15" t="s">
        <v>131</v>
      </c>
      <c r="AW323" s="15" t="s">
        <v>41</v>
      </c>
      <c r="AX323" s="15" t="s">
        <v>21</v>
      </c>
      <c r="AY323" s="245" t="s">
        <v>132</v>
      </c>
    </row>
    <row r="324" spans="1:65" s="2" customFormat="1" ht="36">
      <c r="A324" s="35"/>
      <c r="B324" s="36"/>
      <c r="C324" s="187" t="s">
        <v>602</v>
      </c>
      <c r="D324" s="187" t="s">
        <v>135</v>
      </c>
      <c r="E324" s="188" t="s">
        <v>603</v>
      </c>
      <c r="F324" s="189" t="s">
        <v>604</v>
      </c>
      <c r="G324" s="190" t="s">
        <v>220</v>
      </c>
      <c r="H324" s="191">
        <v>7.7</v>
      </c>
      <c r="I324" s="192"/>
      <c r="J324" s="193">
        <f>ROUND(I324*H324,2)</f>
        <v>0</v>
      </c>
      <c r="K324" s="189" t="s">
        <v>221</v>
      </c>
      <c r="L324" s="40"/>
      <c r="M324" s="194" t="s">
        <v>1</v>
      </c>
      <c r="N324" s="195" t="s">
        <v>49</v>
      </c>
      <c r="O324" s="72"/>
      <c r="P324" s="196">
        <f>O324*H324</f>
        <v>0</v>
      </c>
      <c r="Q324" s="196">
        <v>0</v>
      </c>
      <c r="R324" s="196">
        <f>Q324*H324</f>
        <v>0</v>
      </c>
      <c r="S324" s="196">
        <v>0</v>
      </c>
      <c r="T324" s="197">
        <f>S324*H324</f>
        <v>0</v>
      </c>
      <c r="U324" s="35"/>
      <c r="V324" s="35"/>
      <c r="W324" s="35"/>
      <c r="X324" s="35"/>
      <c r="Y324" s="35"/>
      <c r="Z324" s="35"/>
      <c r="AA324" s="35"/>
      <c r="AB324" s="35"/>
      <c r="AC324" s="35"/>
      <c r="AD324" s="35"/>
      <c r="AE324" s="35"/>
      <c r="AR324" s="198" t="s">
        <v>131</v>
      </c>
      <c r="AT324" s="198" t="s">
        <v>135</v>
      </c>
      <c r="AU324" s="198" t="s">
        <v>144</v>
      </c>
      <c r="AY324" s="18" t="s">
        <v>132</v>
      </c>
      <c r="BE324" s="199">
        <f>IF(N324="základní",J324,0)</f>
        <v>0</v>
      </c>
      <c r="BF324" s="199">
        <f>IF(N324="snížená",J324,0)</f>
        <v>0</v>
      </c>
      <c r="BG324" s="199">
        <f>IF(N324="zákl. přenesená",J324,0)</f>
        <v>0</v>
      </c>
      <c r="BH324" s="199">
        <f>IF(N324="sníž. přenesená",J324,0)</f>
        <v>0</v>
      </c>
      <c r="BI324" s="199">
        <f>IF(N324="nulová",J324,0)</f>
        <v>0</v>
      </c>
      <c r="BJ324" s="18" t="s">
        <v>21</v>
      </c>
      <c r="BK324" s="199">
        <f>ROUND(I324*H324,2)</f>
        <v>0</v>
      </c>
      <c r="BL324" s="18" t="s">
        <v>131</v>
      </c>
      <c r="BM324" s="198" t="s">
        <v>605</v>
      </c>
    </row>
    <row r="325" spans="1:65" s="14" customFormat="1" ht="11.25">
      <c r="B325" s="211"/>
      <c r="C325" s="212"/>
      <c r="D325" s="202" t="s">
        <v>231</v>
      </c>
      <c r="E325" s="213" t="s">
        <v>1</v>
      </c>
      <c r="F325" s="214" t="s">
        <v>606</v>
      </c>
      <c r="G325" s="212"/>
      <c r="H325" s="215">
        <v>7.7</v>
      </c>
      <c r="I325" s="216"/>
      <c r="J325" s="212"/>
      <c r="K325" s="212"/>
      <c r="L325" s="217"/>
      <c r="M325" s="218"/>
      <c r="N325" s="219"/>
      <c r="O325" s="219"/>
      <c r="P325" s="219"/>
      <c r="Q325" s="219"/>
      <c r="R325" s="219"/>
      <c r="S325" s="219"/>
      <c r="T325" s="220"/>
      <c r="AT325" s="221" t="s">
        <v>231</v>
      </c>
      <c r="AU325" s="221" t="s">
        <v>144</v>
      </c>
      <c r="AV325" s="14" t="s">
        <v>93</v>
      </c>
      <c r="AW325" s="14" t="s">
        <v>41</v>
      </c>
      <c r="AX325" s="14" t="s">
        <v>21</v>
      </c>
      <c r="AY325" s="221" t="s">
        <v>132</v>
      </c>
    </row>
    <row r="326" spans="1:65" s="2" customFormat="1" ht="24">
      <c r="A326" s="35"/>
      <c r="B326" s="36"/>
      <c r="C326" s="222" t="s">
        <v>607</v>
      </c>
      <c r="D326" s="222" t="s">
        <v>270</v>
      </c>
      <c r="E326" s="223" t="s">
        <v>608</v>
      </c>
      <c r="F326" s="224" t="s">
        <v>609</v>
      </c>
      <c r="G326" s="225" t="s">
        <v>220</v>
      </c>
      <c r="H326" s="226">
        <v>7.8540000000000001</v>
      </c>
      <c r="I326" s="227"/>
      <c r="J326" s="228">
        <f>ROUND(I326*H326,2)</f>
        <v>0</v>
      </c>
      <c r="K326" s="224" t="s">
        <v>221</v>
      </c>
      <c r="L326" s="229"/>
      <c r="M326" s="230" t="s">
        <v>1</v>
      </c>
      <c r="N326" s="231" t="s">
        <v>49</v>
      </c>
      <c r="O326" s="72"/>
      <c r="P326" s="196">
        <f>O326*H326</f>
        <v>0</v>
      </c>
      <c r="Q326" s="196">
        <v>0.13100000000000001</v>
      </c>
      <c r="R326" s="196">
        <f>Q326*H326</f>
        <v>1.0288740000000001</v>
      </c>
      <c r="S326" s="196">
        <v>0</v>
      </c>
      <c r="T326" s="197">
        <f>S326*H326</f>
        <v>0</v>
      </c>
      <c r="U326" s="35"/>
      <c r="V326" s="35"/>
      <c r="W326" s="35"/>
      <c r="X326" s="35"/>
      <c r="Y326" s="35"/>
      <c r="Z326" s="35"/>
      <c r="AA326" s="35"/>
      <c r="AB326" s="35"/>
      <c r="AC326" s="35"/>
      <c r="AD326" s="35"/>
      <c r="AE326" s="35"/>
      <c r="AR326" s="198" t="s">
        <v>163</v>
      </c>
      <c r="AT326" s="198" t="s">
        <v>270</v>
      </c>
      <c r="AU326" s="198" t="s">
        <v>144</v>
      </c>
      <c r="AY326" s="18" t="s">
        <v>132</v>
      </c>
      <c r="BE326" s="199">
        <f>IF(N326="základní",J326,0)</f>
        <v>0</v>
      </c>
      <c r="BF326" s="199">
        <f>IF(N326="snížená",J326,0)</f>
        <v>0</v>
      </c>
      <c r="BG326" s="199">
        <f>IF(N326="zákl. přenesená",J326,0)</f>
        <v>0</v>
      </c>
      <c r="BH326" s="199">
        <f>IF(N326="sníž. přenesená",J326,0)</f>
        <v>0</v>
      </c>
      <c r="BI326" s="199">
        <f>IF(N326="nulová",J326,0)</f>
        <v>0</v>
      </c>
      <c r="BJ326" s="18" t="s">
        <v>21</v>
      </c>
      <c r="BK326" s="199">
        <f>ROUND(I326*H326,2)</f>
        <v>0</v>
      </c>
      <c r="BL326" s="18" t="s">
        <v>131</v>
      </c>
      <c r="BM326" s="198" t="s">
        <v>610</v>
      </c>
    </row>
    <row r="327" spans="1:65" s="14" customFormat="1" ht="11.25">
      <c r="B327" s="211"/>
      <c r="C327" s="212"/>
      <c r="D327" s="202" t="s">
        <v>231</v>
      </c>
      <c r="E327" s="213" t="s">
        <v>1</v>
      </c>
      <c r="F327" s="214" t="s">
        <v>606</v>
      </c>
      <c r="G327" s="212"/>
      <c r="H327" s="215">
        <v>7.7</v>
      </c>
      <c r="I327" s="216"/>
      <c r="J327" s="212"/>
      <c r="K327" s="212"/>
      <c r="L327" s="217"/>
      <c r="M327" s="218"/>
      <c r="N327" s="219"/>
      <c r="O327" s="219"/>
      <c r="P327" s="219"/>
      <c r="Q327" s="219"/>
      <c r="R327" s="219"/>
      <c r="S327" s="219"/>
      <c r="T327" s="220"/>
      <c r="AT327" s="221" t="s">
        <v>231</v>
      </c>
      <c r="AU327" s="221" t="s">
        <v>144</v>
      </c>
      <c r="AV327" s="14" t="s">
        <v>93</v>
      </c>
      <c r="AW327" s="14" t="s">
        <v>41</v>
      </c>
      <c r="AX327" s="14" t="s">
        <v>84</v>
      </c>
      <c r="AY327" s="221" t="s">
        <v>132</v>
      </c>
    </row>
    <row r="328" spans="1:65" s="14" customFormat="1" ht="11.25">
      <c r="B328" s="211"/>
      <c r="C328" s="212"/>
      <c r="D328" s="202" t="s">
        <v>231</v>
      </c>
      <c r="E328" s="213" t="s">
        <v>1</v>
      </c>
      <c r="F328" s="214" t="s">
        <v>611</v>
      </c>
      <c r="G328" s="212"/>
      <c r="H328" s="215">
        <v>0.154</v>
      </c>
      <c r="I328" s="216"/>
      <c r="J328" s="212"/>
      <c r="K328" s="212"/>
      <c r="L328" s="217"/>
      <c r="M328" s="218"/>
      <c r="N328" s="219"/>
      <c r="O328" s="219"/>
      <c r="P328" s="219"/>
      <c r="Q328" s="219"/>
      <c r="R328" s="219"/>
      <c r="S328" s="219"/>
      <c r="T328" s="220"/>
      <c r="AT328" s="221" t="s">
        <v>231</v>
      </c>
      <c r="AU328" s="221" t="s">
        <v>144</v>
      </c>
      <c r="AV328" s="14" t="s">
        <v>93</v>
      </c>
      <c r="AW328" s="14" t="s">
        <v>41</v>
      </c>
      <c r="AX328" s="14" t="s">
        <v>84</v>
      </c>
      <c r="AY328" s="221" t="s">
        <v>132</v>
      </c>
    </row>
    <row r="329" spans="1:65" s="15" customFormat="1" ht="11.25">
      <c r="B329" s="235"/>
      <c r="C329" s="236"/>
      <c r="D329" s="202" t="s">
        <v>231</v>
      </c>
      <c r="E329" s="237" t="s">
        <v>1</v>
      </c>
      <c r="F329" s="238" t="s">
        <v>331</v>
      </c>
      <c r="G329" s="236"/>
      <c r="H329" s="239">
        <v>7.8540000000000001</v>
      </c>
      <c r="I329" s="240"/>
      <c r="J329" s="236"/>
      <c r="K329" s="236"/>
      <c r="L329" s="241"/>
      <c r="M329" s="242"/>
      <c r="N329" s="243"/>
      <c r="O329" s="243"/>
      <c r="P329" s="243"/>
      <c r="Q329" s="243"/>
      <c r="R329" s="243"/>
      <c r="S329" s="243"/>
      <c r="T329" s="244"/>
      <c r="AT329" s="245" t="s">
        <v>231</v>
      </c>
      <c r="AU329" s="245" t="s">
        <v>144</v>
      </c>
      <c r="AV329" s="15" t="s">
        <v>131</v>
      </c>
      <c r="AW329" s="15" t="s">
        <v>41</v>
      </c>
      <c r="AX329" s="15" t="s">
        <v>21</v>
      </c>
      <c r="AY329" s="245" t="s">
        <v>132</v>
      </c>
    </row>
    <row r="330" spans="1:65" s="12" customFormat="1" ht="20.85" customHeight="1">
      <c r="B330" s="171"/>
      <c r="C330" s="172"/>
      <c r="D330" s="173" t="s">
        <v>83</v>
      </c>
      <c r="E330" s="185" t="s">
        <v>612</v>
      </c>
      <c r="F330" s="185" t="s">
        <v>613</v>
      </c>
      <c r="G330" s="172"/>
      <c r="H330" s="172"/>
      <c r="I330" s="175"/>
      <c r="J330" s="186">
        <f>BK330</f>
        <v>0</v>
      </c>
      <c r="K330" s="172"/>
      <c r="L330" s="177"/>
      <c r="M330" s="178"/>
      <c r="N330" s="179"/>
      <c r="O330" s="179"/>
      <c r="P330" s="180">
        <f>SUM(P331:P344)</f>
        <v>0</v>
      </c>
      <c r="Q330" s="179"/>
      <c r="R330" s="180">
        <f>SUM(R331:R344)</f>
        <v>6.1765439999999989</v>
      </c>
      <c r="S330" s="179"/>
      <c r="T330" s="181">
        <f>SUM(T331:T344)</f>
        <v>0</v>
      </c>
      <c r="AR330" s="182" t="s">
        <v>21</v>
      </c>
      <c r="AT330" s="183" t="s">
        <v>83</v>
      </c>
      <c r="AU330" s="183" t="s">
        <v>93</v>
      </c>
      <c r="AY330" s="182" t="s">
        <v>132</v>
      </c>
      <c r="BK330" s="184">
        <f>SUM(BK331:BK344)</f>
        <v>0</v>
      </c>
    </row>
    <row r="331" spans="1:65" s="2" customFormat="1" ht="24">
      <c r="A331" s="35"/>
      <c r="B331" s="36"/>
      <c r="C331" s="187" t="s">
        <v>614</v>
      </c>
      <c r="D331" s="187" t="s">
        <v>135</v>
      </c>
      <c r="E331" s="188" t="s">
        <v>615</v>
      </c>
      <c r="F331" s="189" t="s">
        <v>616</v>
      </c>
      <c r="G331" s="190" t="s">
        <v>220</v>
      </c>
      <c r="H331" s="191">
        <v>26</v>
      </c>
      <c r="I331" s="192"/>
      <c r="J331" s="193">
        <f>ROUND(I331*H331,2)</f>
        <v>0</v>
      </c>
      <c r="K331" s="189" t="s">
        <v>221</v>
      </c>
      <c r="L331" s="40"/>
      <c r="M331" s="194" t="s">
        <v>1</v>
      </c>
      <c r="N331" s="195" t="s">
        <v>49</v>
      </c>
      <c r="O331" s="72"/>
      <c r="P331" s="196">
        <f>O331*H331</f>
        <v>0</v>
      </c>
      <c r="Q331" s="196">
        <v>8.5650000000000004E-2</v>
      </c>
      <c r="R331" s="196">
        <f>Q331*H331</f>
        <v>2.2269000000000001</v>
      </c>
      <c r="S331" s="196">
        <v>0</v>
      </c>
      <c r="T331" s="197">
        <f>S331*H331</f>
        <v>0</v>
      </c>
      <c r="U331" s="35"/>
      <c r="V331" s="35"/>
      <c r="W331" s="35"/>
      <c r="X331" s="35"/>
      <c r="Y331" s="35"/>
      <c r="Z331" s="35"/>
      <c r="AA331" s="35"/>
      <c r="AB331" s="35"/>
      <c r="AC331" s="35"/>
      <c r="AD331" s="35"/>
      <c r="AE331" s="35"/>
      <c r="AR331" s="198" t="s">
        <v>131</v>
      </c>
      <c r="AT331" s="198" t="s">
        <v>135</v>
      </c>
      <c r="AU331" s="198" t="s">
        <v>144</v>
      </c>
      <c r="AY331" s="18" t="s">
        <v>132</v>
      </c>
      <c r="BE331" s="199">
        <f>IF(N331="základní",J331,0)</f>
        <v>0</v>
      </c>
      <c r="BF331" s="199">
        <f>IF(N331="snížená",J331,0)</f>
        <v>0</v>
      </c>
      <c r="BG331" s="199">
        <f>IF(N331="zákl. přenesená",J331,0)</f>
        <v>0</v>
      </c>
      <c r="BH331" s="199">
        <f>IF(N331="sníž. přenesená",J331,0)</f>
        <v>0</v>
      </c>
      <c r="BI331" s="199">
        <f>IF(N331="nulová",J331,0)</f>
        <v>0</v>
      </c>
      <c r="BJ331" s="18" t="s">
        <v>21</v>
      </c>
      <c r="BK331" s="199">
        <f>ROUND(I331*H331,2)</f>
        <v>0</v>
      </c>
      <c r="BL331" s="18" t="s">
        <v>131</v>
      </c>
      <c r="BM331" s="198" t="s">
        <v>617</v>
      </c>
    </row>
    <row r="332" spans="1:65" s="14" customFormat="1" ht="11.25">
      <c r="B332" s="211"/>
      <c r="C332" s="212"/>
      <c r="D332" s="202" t="s">
        <v>231</v>
      </c>
      <c r="E332" s="213" t="s">
        <v>1</v>
      </c>
      <c r="F332" s="214" t="s">
        <v>618</v>
      </c>
      <c r="G332" s="212"/>
      <c r="H332" s="215">
        <v>26</v>
      </c>
      <c r="I332" s="216"/>
      <c r="J332" s="212"/>
      <c r="K332" s="212"/>
      <c r="L332" s="217"/>
      <c r="M332" s="218"/>
      <c r="N332" s="219"/>
      <c r="O332" s="219"/>
      <c r="P332" s="219"/>
      <c r="Q332" s="219"/>
      <c r="R332" s="219"/>
      <c r="S332" s="219"/>
      <c r="T332" s="220"/>
      <c r="AT332" s="221" t="s">
        <v>231</v>
      </c>
      <c r="AU332" s="221" t="s">
        <v>144</v>
      </c>
      <c r="AV332" s="14" t="s">
        <v>93</v>
      </c>
      <c r="AW332" s="14" t="s">
        <v>41</v>
      </c>
      <c r="AX332" s="14" t="s">
        <v>21</v>
      </c>
      <c r="AY332" s="221" t="s">
        <v>132</v>
      </c>
    </row>
    <row r="333" spans="1:65" s="2" customFormat="1" ht="16.5" customHeight="1">
      <c r="A333" s="35"/>
      <c r="B333" s="36"/>
      <c r="C333" s="222" t="s">
        <v>619</v>
      </c>
      <c r="D333" s="222" t="s">
        <v>270</v>
      </c>
      <c r="E333" s="223" t="s">
        <v>620</v>
      </c>
      <c r="F333" s="224" t="s">
        <v>621</v>
      </c>
      <c r="G333" s="225" t="s">
        <v>220</v>
      </c>
      <c r="H333" s="226">
        <v>22.643999999999998</v>
      </c>
      <c r="I333" s="227"/>
      <c r="J333" s="228">
        <f>ROUND(I333*H333,2)</f>
        <v>0</v>
      </c>
      <c r="K333" s="224" t="s">
        <v>221</v>
      </c>
      <c r="L333" s="229"/>
      <c r="M333" s="230" t="s">
        <v>1</v>
      </c>
      <c r="N333" s="231" t="s">
        <v>49</v>
      </c>
      <c r="O333" s="72"/>
      <c r="P333" s="196">
        <f>O333*H333</f>
        <v>0</v>
      </c>
      <c r="Q333" s="196">
        <v>0.152</v>
      </c>
      <c r="R333" s="196">
        <f>Q333*H333</f>
        <v>3.4418879999999996</v>
      </c>
      <c r="S333" s="196">
        <v>0</v>
      </c>
      <c r="T333" s="197">
        <f>S333*H333</f>
        <v>0</v>
      </c>
      <c r="U333" s="35"/>
      <c r="V333" s="35"/>
      <c r="W333" s="35"/>
      <c r="X333" s="35"/>
      <c r="Y333" s="35"/>
      <c r="Z333" s="35"/>
      <c r="AA333" s="35"/>
      <c r="AB333" s="35"/>
      <c r="AC333" s="35"/>
      <c r="AD333" s="35"/>
      <c r="AE333" s="35"/>
      <c r="AR333" s="198" t="s">
        <v>163</v>
      </c>
      <c r="AT333" s="198" t="s">
        <v>270</v>
      </c>
      <c r="AU333" s="198" t="s">
        <v>144</v>
      </c>
      <c r="AY333" s="18" t="s">
        <v>132</v>
      </c>
      <c r="BE333" s="199">
        <f>IF(N333="základní",J333,0)</f>
        <v>0</v>
      </c>
      <c r="BF333" s="199">
        <f>IF(N333="snížená",J333,0)</f>
        <v>0</v>
      </c>
      <c r="BG333" s="199">
        <f>IF(N333="zákl. přenesená",J333,0)</f>
        <v>0</v>
      </c>
      <c r="BH333" s="199">
        <f>IF(N333="sníž. přenesená",J333,0)</f>
        <v>0</v>
      </c>
      <c r="BI333" s="199">
        <f>IF(N333="nulová",J333,0)</f>
        <v>0</v>
      </c>
      <c r="BJ333" s="18" t="s">
        <v>21</v>
      </c>
      <c r="BK333" s="199">
        <f>ROUND(I333*H333,2)</f>
        <v>0</v>
      </c>
      <c r="BL333" s="18" t="s">
        <v>131</v>
      </c>
      <c r="BM333" s="198" t="s">
        <v>622</v>
      </c>
    </row>
    <row r="334" spans="1:65" s="14" customFormat="1" ht="11.25">
      <c r="B334" s="211"/>
      <c r="C334" s="212"/>
      <c r="D334" s="202" t="s">
        <v>231</v>
      </c>
      <c r="E334" s="213" t="s">
        <v>1</v>
      </c>
      <c r="F334" s="214" t="s">
        <v>618</v>
      </c>
      <c r="G334" s="212"/>
      <c r="H334" s="215">
        <v>26</v>
      </c>
      <c r="I334" s="216"/>
      <c r="J334" s="212"/>
      <c r="K334" s="212"/>
      <c r="L334" s="217"/>
      <c r="M334" s="218"/>
      <c r="N334" s="219"/>
      <c r="O334" s="219"/>
      <c r="P334" s="219"/>
      <c r="Q334" s="219"/>
      <c r="R334" s="219"/>
      <c r="S334" s="219"/>
      <c r="T334" s="220"/>
      <c r="AT334" s="221" t="s">
        <v>231</v>
      </c>
      <c r="AU334" s="221" t="s">
        <v>144</v>
      </c>
      <c r="AV334" s="14" t="s">
        <v>93</v>
      </c>
      <c r="AW334" s="14" t="s">
        <v>41</v>
      </c>
      <c r="AX334" s="14" t="s">
        <v>84</v>
      </c>
      <c r="AY334" s="221" t="s">
        <v>132</v>
      </c>
    </row>
    <row r="335" spans="1:65" s="14" customFormat="1" ht="11.25">
      <c r="B335" s="211"/>
      <c r="C335" s="212"/>
      <c r="D335" s="202" t="s">
        <v>231</v>
      </c>
      <c r="E335" s="213" t="s">
        <v>1</v>
      </c>
      <c r="F335" s="214" t="s">
        <v>623</v>
      </c>
      <c r="G335" s="212"/>
      <c r="H335" s="215">
        <v>-3.8</v>
      </c>
      <c r="I335" s="216"/>
      <c r="J335" s="212"/>
      <c r="K335" s="212"/>
      <c r="L335" s="217"/>
      <c r="M335" s="218"/>
      <c r="N335" s="219"/>
      <c r="O335" s="219"/>
      <c r="P335" s="219"/>
      <c r="Q335" s="219"/>
      <c r="R335" s="219"/>
      <c r="S335" s="219"/>
      <c r="T335" s="220"/>
      <c r="AT335" s="221" t="s">
        <v>231</v>
      </c>
      <c r="AU335" s="221" t="s">
        <v>144</v>
      </c>
      <c r="AV335" s="14" t="s">
        <v>93</v>
      </c>
      <c r="AW335" s="14" t="s">
        <v>41</v>
      </c>
      <c r="AX335" s="14" t="s">
        <v>84</v>
      </c>
      <c r="AY335" s="221" t="s">
        <v>132</v>
      </c>
    </row>
    <row r="336" spans="1:65" s="16" customFormat="1" ht="11.25">
      <c r="B336" s="246"/>
      <c r="C336" s="247"/>
      <c r="D336" s="202" t="s">
        <v>231</v>
      </c>
      <c r="E336" s="248" t="s">
        <v>1</v>
      </c>
      <c r="F336" s="249" t="s">
        <v>600</v>
      </c>
      <c r="G336" s="247"/>
      <c r="H336" s="250">
        <v>22.2</v>
      </c>
      <c r="I336" s="251"/>
      <c r="J336" s="247"/>
      <c r="K336" s="247"/>
      <c r="L336" s="252"/>
      <c r="M336" s="253"/>
      <c r="N336" s="254"/>
      <c r="O336" s="254"/>
      <c r="P336" s="254"/>
      <c r="Q336" s="254"/>
      <c r="R336" s="254"/>
      <c r="S336" s="254"/>
      <c r="T336" s="255"/>
      <c r="AT336" s="256" t="s">
        <v>231</v>
      </c>
      <c r="AU336" s="256" t="s">
        <v>144</v>
      </c>
      <c r="AV336" s="16" t="s">
        <v>144</v>
      </c>
      <c r="AW336" s="16" t="s">
        <v>41</v>
      </c>
      <c r="AX336" s="16" t="s">
        <v>84</v>
      </c>
      <c r="AY336" s="256" t="s">
        <v>132</v>
      </c>
    </row>
    <row r="337" spans="1:65" s="14" customFormat="1" ht="11.25">
      <c r="B337" s="211"/>
      <c r="C337" s="212"/>
      <c r="D337" s="202" t="s">
        <v>231</v>
      </c>
      <c r="E337" s="213" t="s">
        <v>1</v>
      </c>
      <c r="F337" s="214" t="s">
        <v>624</v>
      </c>
      <c r="G337" s="212"/>
      <c r="H337" s="215">
        <v>0.44400000000000001</v>
      </c>
      <c r="I337" s="216"/>
      <c r="J337" s="212"/>
      <c r="K337" s="212"/>
      <c r="L337" s="217"/>
      <c r="M337" s="218"/>
      <c r="N337" s="219"/>
      <c r="O337" s="219"/>
      <c r="P337" s="219"/>
      <c r="Q337" s="219"/>
      <c r="R337" s="219"/>
      <c r="S337" s="219"/>
      <c r="T337" s="220"/>
      <c r="AT337" s="221" t="s">
        <v>231</v>
      </c>
      <c r="AU337" s="221" t="s">
        <v>144</v>
      </c>
      <c r="AV337" s="14" t="s">
        <v>93</v>
      </c>
      <c r="AW337" s="14" t="s">
        <v>41</v>
      </c>
      <c r="AX337" s="14" t="s">
        <v>84</v>
      </c>
      <c r="AY337" s="221" t="s">
        <v>132</v>
      </c>
    </row>
    <row r="338" spans="1:65" s="15" customFormat="1" ht="11.25">
      <c r="B338" s="235"/>
      <c r="C338" s="236"/>
      <c r="D338" s="202" t="s">
        <v>231</v>
      </c>
      <c r="E338" s="237" t="s">
        <v>1</v>
      </c>
      <c r="F338" s="238" t="s">
        <v>331</v>
      </c>
      <c r="G338" s="236"/>
      <c r="H338" s="239">
        <v>22.643999999999998</v>
      </c>
      <c r="I338" s="240"/>
      <c r="J338" s="236"/>
      <c r="K338" s="236"/>
      <c r="L338" s="241"/>
      <c r="M338" s="242"/>
      <c r="N338" s="243"/>
      <c r="O338" s="243"/>
      <c r="P338" s="243"/>
      <c r="Q338" s="243"/>
      <c r="R338" s="243"/>
      <c r="S338" s="243"/>
      <c r="T338" s="244"/>
      <c r="AT338" s="245" t="s">
        <v>231</v>
      </c>
      <c r="AU338" s="245" t="s">
        <v>144</v>
      </c>
      <c r="AV338" s="15" t="s">
        <v>131</v>
      </c>
      <c r="AW338" s="15" t="s">
        <v>41</v>
      </c>
      <c r="AX338" s="15" t="s">
        <v>21</v>
      </c>
      <c r="AY338" s="245" t="s">
        <v>132</v>
      </c>
    </row>
    <row r="339" spans="1:65" s="2" customFormat="1" ht="36">
      <c r="A339" s="35"/>
      <c r="B339" s="36"/>
      <c r="C339" s="187" t="s">
        <v>625</v>
      </c>
      <c r="D339" s="187" t="s">
        <v>135</v>
      </c>
      <c r="E339" s="188" t="s">
        <v>626</v>
      </c>
      <c r="F339" s="189" t="s">
        <v>627</v>
      </c>
      <c r="G339" s="190" t="s">
        <v>220</v>
      </c>
      <c r="H339" s="191">
        <v>3.8</v>
      </c>
      <c r="I339" s="192"/>
      <c r="J339" s="193">
        <f>ROUND(I339*H339,2)</f>
        <v>0</v>
      </c>
      <c r="K339" s="189" t="s">
        <v>221</v>
      </c>
      <c r="L339" s="40"/>
      <c r="M339" s="194" t="s">
        <v>1</v>
      </c>
      <c r="N339" s="195" t="s">
        <v>49</v>
      </c>
      <c r="O339" s="72"/>
      <c r="P339" s="196">
        <f>O339*H339</f>
        <v>0</v>
      </c>
      <c r="Q339" s="196">
        <v>0</v>
      </c>
      <c r="R339" s="196">
        <f>Q339*H339</f>
        <v>0</v>
      </c>
      <c r="S339" s="196">
        <v>0</v>
      </c>
      <c r="T339" s="197">
        <f>S339*H339</f>
        <v>0</v>
      </c>
      <c r="U339" s="35"/>
      <c r="V339" s="35"/>
      <c r="W339" s="35"/>
      <c r="X339" s="35"/>
      <c r="Y339" s="35"/>
      <c r="Z339" s="35"/>
      <c r="AA339" s="35"/>
      <c r="AB339" s="35"/>
      <c r="AC339" s="35"/>
      <c r="AD339" s="35"/>
      <c r="AE339" s="35"/>
      <c r="AR339" s="198" t="s">
        <v>131</v>
      </c>
      <c r="AT339" s="198" t="s">
        <v>135</v>
      </c>
      <c r="AU339" s="198" t="s">
        <v>144</v>
      </c>
      <c r="AY339" s="18" t="s">
        <v>132</v>
      </c>
      <c r="BE339" s="199">
        <f>IF(N339="základní",J339,0)</f>
        <v>0</v>
      </c>
      <c r="BF339" s="199">
        <f>IF(N339="snížená",J339,0)</f>
        <v>0</v>
      </c>
      <c r="BG339" s="199">
        <f>IF(N339="zákl. přenesená",J339,0)</f>
        <v>0</v>
      </c>
      <c r="BH339" s="199">
        <f>IF(N339="sníž. přenesená",J339,0)</f>
        <v>0</v>
      </c>
      <c r="BI339" s="199">
        <f>IF(N339="nulová",J339,0)</f>
        <v>0</v>
      </c>
      <c r="BJ339" s="18" t="s">
        <v>21</v>
      </c>
      <c r="BK339" s="199">
        <f>ROUND(I339*H339,2)</f>
        <v>0</v>
      </c>
      <c r="BL339" s="18" t="s">
        <v>131</v>
      </c>
      <c r="BM339" s="198" t="s">
        <v>628</v>
      </c>
    </row>
    <row r="340" spans="1:65" s="14" customFormat="1" ht="11.25">
      <c r="B340" s="211"/>
      <c r="C340" s="212"/>
      <c r="D340" s="202" t="s">
        <v>231</v>
      </c>
      <c r="E340" s="213" t="s">
        <v>1</v>
      </c>
      <c r="F340" s="214" t="s">
        <v>629</v>
      </c>
      <c r="G340" s="212"/>
      <c r="H340" s="215">
        <v>3.8</v>
      </c>
      <c r="I340" s="216"/>
      <c r="J340" s="212"/>
      <c r="K340" s="212"/>
      <c r="L340" s="217"/>
      <c r="M340" s="218"/>
      <c r="N340" s="219"/>
      <c r="O340" s="219"/>
      <c r="P340" s="219"/>
      <c r="Q340" s="219"/>
      <c r="R340" s="219"/>
      <c r="S340" s="219"/>
      <c r="T340" s="220"/>
      <c r="AT340" s="221" t="s">
        <v>231</v>
      </c>
      <c r="AU340" s="221" t="s">
        <v>144</v>
      </c>
      <c r="AV340" s="14" t="s">
        <v>93</v>
      </c>
      <c r="AW340" s="14" t="s">
        <v>41</v>
      </c>
      <c r="AX340" s="14" t="s">
        <v>21</v>
      </c>
      <c r="AY340" s="221" t="s">
        <v>132</v>
      </c>
    </row>
    <row r="341" spans="1:65" s="2" customFormat="1" ht="24">
      <c r="A341" s="35"/>
      <c r="B341" s="36"/>
      <c r="C341" s="222" t="s">
        <v>630</v>
      </c>
      <c r="D341" s="222" t="s">
        <v>270</v>
      </c>
      <c r="E341" s="223" t="s">
        <v>631</v>
      </c>
      <c r="F341" s="224" t="s">
        <v>632</v>
      </c>
      <c r="G341" s="225" t="s">
        <v>220</v>
      </c>
      <c r="H341" s="226">
        <v>3.8759999999999999</v>
      </c>
      <c r="I341" s="227"/>
      <c r="J341" s="228">
        <f>ROUND(I341*H341,2)</f>
        <v>0</v>
      </c>
      <c r="K341" s="224" t="s">
        <v>1</v>
      </c>
      <c r="L341" s="229"/>
      <c r="M341" s="230" t="s">
        <v>1</v>
      </c>
      <c r="N341" s="231" t="s">
        <v>49</v>
      </c>
      <c r="O341" s="72"/>
      <c r="P341" s="196">
        <f>O341*H341</f>
        <v>0</v>
      </c>
      <c r="Q341" s="196">
        <v>0.13100000000000001</v>
      </c>
      <c r="R341" s="196">
        <f>Q341*H341</f>
        <v>0.50775599999999999</v>
      </c>
      <c r="S341" s="196">
        <v>0</v>
      </c>
      <c r="T341" s="197">
        <f>S341*H341</f>
        <v>0</v>
      </c>
      <c r="U341" s="35"/>
      <c r="V341" s="35"/>
      <c r="W341" s="35"/>
      <c r="X341" s="35"/>
      <c r="Y341" s="35"/>
      <c r="Z341" s="35"/>
      <c r="AA341" s="35"/>
      <c r="AB341" s="35"/>
      <c r="AC341" s="35"/>
      <c r="AD341" s="35"/>
      <c r="AE341" s="35"/>
      <c r="AR341" s="198" t="s">
        <v>163</v>
      </c>
      <c r="AT341" s="198" t="s">
        <v>270</v>
      </c>
      <c r="AU341" s="198" t="s">
        <v>144</v>
      </c>
      <c r="AY341" s="18" t="s">
        <v>132</v>
      </c>
      <c r="BE341" s="199">
        <f>IF(N341="základní",J341,0)</f>
        <v>0</v>
      </c>
      <c r="BF341" s="199">
        <f>IF(N341="snížená",J341,0)</f>
        <v>0</v>
      </c>
      <c r="BG341" s="199">
        <f>IF(N341="zákl. přenesená",J341,0)</f>
        <v>0</v>
      </c>
      <c r="BH341" s="199">
        <f>IF(N341="sníž. přenesená",J341,0)</f>
        <v>0</v>
      </c>
      <c r="BI341" s="199">
        <f>IF(N341="nulová",J341,0)</f>
        <v>0</v>
      </c>
      <c r="BJ341" s="18" t="s">
        <v>21</v>
      </c>
      <c r="BK341" s="199">
        <f>ROUND(I341*H341,2)</f>
        <v>0</v>
      </c>
      <c r="BL341" s="18" t="s">
        <v>131</v>
      </c>
      <c r="BM341" s="198" t="s">
        <v>633</v>
      </c>
    </row>
    <row r="342" spans="1:65" s="14" customFormat="1" ht="11.25">
      <c r="B342" s="211"/>
      <c r="C342" s="212"/>
      <c r="D342" s="202" t="s">
        <v>231</v>
      </c>
      <c r="E342" s="213" t="s">
        <v>1</v>
      </c>
      <c r="F342" s="214" t="s">
        <v>629</v>
      </c>
      <c r="G342" s="212"/>
      <c r="H342" s="215">
        <v>3.8</v>
      </c>
      <c r="I342" s="216"/>
      <c r="J342" s="212"/>
      <c r="K342" s="212"/>
      <c r="L342" s="217"/>
      <c r="M342" s="218"/>
      <c r="N342" s="219"/>
      <c r="O342" s="219"/>
      <c r="P342" s="219"/>
      <c r="Q342" s="219"/>
      <c r="R342" s="219"/>
      <c r="S342" s="219"/>
      <c r="T342" s="220"/>
      <c r="AT342" s="221" t="s">
        <v>231</v>
      </c>
      <c r="AU342" s="221" t="s">
        <v>144</v>
      </c>
      <c r="AV342" s="14" t="s">
        <v>93</v>
      </c>
      <c r="AW342" s="14" t="s">
        <v>41</v>
      </c>
      <c r="AX342" s="14" t="s">
        <v>84</v>
      </c>
      <c r="AY342" s="221" t="s">
        <v>132</v>
      </c>
    </row>
    <row r="343" spans="1:65" s="14" customFormat="1" ht="11.25">
      <c r="B343" s="211"/>
      <c r="C343" s="212"/>
      <c r="D343" s="202" t="s">
        <v>231</v>
      </c>
      <c r="E343" s="213" t="s">
        <v>1</v>
      </c>
      <c r="F343" s="214" t="s">
        <v>634</v>
      </c>
      <c r="G343" s="212"/>
      <c r="H343" s="215">
        <v>7.5999999999999998E-2</v>
      </c>
      <c r="I343" s="216"/>
      <c r="J343" s="212"/>
      <c r="K343" s="212"/>
      <c r="L343" s="217"/>
      <c r="M343" s="218"/>
      <c r="N343" s="219"/>
      <c r="O343" s="219"/>
      <c r="P343" s="219"/>
      <c r="Q343" s="219"/>
      <c r="R343" s="219"/>
      <c r="S343" s="219"/>
      <c r="T343" s="220"/>
      <c r="AT343" s="221" t="s">
        <v>231</v>
      </c>
      <c r="AU343" s="221" t="s">
        <v>144</v>
      </c>
      <c r="AV343" s="14" t="s">
        <v>93</v>
      </c>
      <c r="AW343" s="14" t="s">
        <v>41</v>
      </c>
      <c r="AX343" s="14" t="s">
        <v>84</v>
      </c>
      <c r="AY343" s="221" t="s">
        <v>132</v>
      </c>
    </row>
    <row r="344" spans="1:65" s="15" customFormat="1" ht="11.25">
      <c r="B344" s="235"/>
      <c r="C344" s="236"/>
      <c r="D344" s="202" t="s">
        <v>231</v>
      </c>
      <c r="E344" s="237" t="s">
        <v>1</v>
      </c>
      <c r="F344" s="238" t="s">
        <v>331</v>
      </c>
      <c r="G344" s="236"/>
      <c r="H344" s="239">
        <v>3.8759999999999999</v>
      </c>
      <c r="I344" s="240"/>
      <c r="J344" s="236"/>
      <c r="K344" s="236"/>
      <c r="L344" s="241"/>
      <c r="M344" s="242"/>
      <c r="N344" s="243"/>
      <c r="O344" s="243"/>
      <c r="P344" s="243"/>
      <c r="Q344" s="243"/>
      <c r="R344" s="243"/>
      <c r="S344" s="243"/>
      <c r="T344" s="244"/>
      <c r="AT344" s="245" t="s">
        <v>231</v>
      </c>
      <c r="AU344" s="245" t="s">
        <v>144</v>
      </c>
      <c r="AV344" s="15" t="s">
        <v>131</v>
      </c>
      <c r="AW344" s="15" t="s">
        <v>41</v>
      </c>
      <c r="AX344" s="15" t="s">
        <v>21</v>
      </c>
      <c r="AY344" s="245" t="s">
        <v>132</v>
      </c>
    </row>
    <row r="345" spans="1:65" s="12" customFormat="1" ht="22.9" customHeight="1">
      <c r="B345" s="171"/>
      <c r="C345" s="172"/>
      <c r="D345" s="173" t="s">
        <v>83</v>
      </c>
      <c r="E345" s="185" t="s">
        <v>155</v>
      </c>
      <c r="F345" s="185" t="s">
        <v>635</v>
      </c>
      <c r="G345" s="172"/>
      <c r="H345" s="172"/>
      <c r="I345" s="175"/>
      <c r="J345" s="186">
        <f>BK345</f>
        <v>0</v>
      </c>
      <c r="K345" s="172"/>
      <c r="L345" s="177"/>
      <c r="M345" s="178"/>
      <c r="N345" s="179"/>
      <c r="O345" s="179"/>
      <c r="P345" s="180">
        <f>P346</f>
        <v>0</v>
      </c>
      <c r="Q345" s="179"/>
      <c r="R345" s="180">
        <f>R346</f>
        <v>0.19239359999999997</v>
      </c>
      <c r="S345" s="179"/>
      <c r="T345" s="181">
        <f>T346</f>
        <v>0</v>
      </c>
      <c r="AR345" s="182" t="s">
        <v>21</v>
      </c>
      <c r="AT345" s="183" t="s">
        <v>83</v>
      </c>
      <c r="AU345" s="183" t="s">
        <v>21</v>
      </c>
      <c r="AY345" s="182" t="s">
        <v>132</v>
      </c>
      <c r="BK345" s="184">
        <f>BK346</f>
        <v>0</v>
      </c>
    </row>
    <row r="346" spans="1:65" s="12" customFormat="1" ht="20.85" customHeight="1">
      <c r="B346" s="171"/>
      <c r="C346" s="172"/>
      <c r="D346" s="173" t="s">
        <v>83</v>
      </c>
      <c r="E346" s="185" t="s">
        <v>636</v>
      </c>
      <c r="F346" s="185" t="s">
        <v>637</v>
      </c>
      <c r="G346" s="172"/>
      <c r="H346" s="172"/>
      <c r="I346" s="175"/>
      <c r="J346" s="186">
        <f>BK346</f>
        <v>0</v>
      </c>
      <c r="K346" s="172"/>
      <c r="L346" s="177"/>
      <c r="M346" s="178"/>
      <c r="N346" s="179"/>
      <c r="O346" s="179"/>
      <c r="P346" s="180">
        <f>SUM(P347:P356)</f>
        <v>0</v>
      </c>
      <c r="Q346" s="179"/>
      <c r="R346" s="180">
        <f>SUM(R347:R356)</f>
        <v>0.19239359999999997</v>
      </c>
      <c r="S346" s="179"/>
      <c r="T346" s="181">
        <f>SUM(T347:T356)</f>
        <v>0</v>
      </c>
      <c r="AR346" s="182" t="s">
        <v>21</v>
      </c>
      <c r="AT346" s="183" t="s">
        <v>83</v>
      </c>
      <c r="AU346" s="183" t="s">
        <v>93</v>
      </c>
      <c r="AY346" s="182" t="s">
        <v>132</v>
      </c>
      <c r="BK346" s="184">
        <f>SUM(BK347:BK356)</f>
        <v>0</v>
      </c>
    </row>
    <row r="347" spans="1:65" s="2" customFormat="1" ht="24">
      <c r="A347" s="35"/>
      <c r="B347" s="36"/>
      <c r="C347" s="187" t="s">
        <v>638</v>
      </c>
      <c r="D347" s="187" t="s">
        <v>135</v>
      </c>
      <c r="E347" s="188" t="s">
        <v>639</v>
      </c>
      <c r="F347" s="189" t="s">
        <v>640</v>
      </c>
      <c r="G347" s="190" t="s">
        <v>220</v>
      </c>
      <c r="H347" s="191">
        <v>6.72</v>
      </c>
      <c r="I347" s="192"/>
      <c r="J347" s="193">
        <f>ROUND(I347*H347,2)</f>
        <v>0</v>
      </c>
      <c r="K347" s="189" t="s">
        <v>221</v>
      </c>
      <c r="L347" s="40"/>
      <c r="M347" s="194" t="s">
        <v>1</v>
      </c>
      <c r="N347" s="195" t="s">
        <v>49</v>
      </c>
      <c r="O347" s="72"/>
      <c r="P347" s="196">
        <f>O347*H347</f>
        <v>0</v>
      </c>
      <c r="Q347" s="196">
        <v>2.1000000000000001E-2</v>
      </c>
      <c r="R347" s="196">
        <f>Q347*H347</f>
        <v>0.14112</v>
      </c>
      <c r="S347" s="196">
        <v>0</v>
      </c>
      <c r="T347" s="197">
        <f>S347*H347</f>
        <v>0</v>
      </c>
      <c r="U347" s="35"/>
      <c r="V347" s="35"/>
      <c r="W347" s="35"/>
      <c r="X347" s="35"/>
      <c r="Y347" s="35"/>
      <c r="Z347" s="35"/>
      <c r="AA347" s="35"/>
      <c r="AB347" s="35"/>
      <c r="AC347" s="35"/>
      <c r="AD347" s="35"/>
      <c r="AE347" s="35"/>
      <c r="AR347" s="198" t="s">
        <v>131</v>
      </c>
      <c r="AT347" s="198" t="s">
        <v>135</v>
      </c>
      <c r="AU347" s="198" t="s">
        <v>144</v>
      </c>
      <c r="AY347" s="18" t="s">
        <v>132</v>
      </c>
      <c r="BE347" s="199">
        <f>IF(N347="základní",J347,0)</f>
        <v>0</v>
      </c>
      <c r="BF347" s="199">
        <f>IF(N347="snížená",J347,0)</f>
        <v>0</v>
      </c>
      <c r="BG347" s="199">
        <f>IF(N347="zákl. přenesená",J347,0)</f>
        <v>0</v>
      </c>
      <c r="BH347" s="199">
        <f>IF(N347="sníž. přenesená",J347,0)</f>
        <v>0</v>
      </c>
      <c r="BI347" s="199">
        <f>IF(N347="nulová",J347,0)</f>
        <v>0</v>
      </c>
      <c r="BJ347" s="18" t="s">
        <v>21</v>
      </c>
      <c r="BK347" s="199">
        <f>ROUND(I347*H347,2)</f>
        <v>0</v>
      </c>
      <c r="BL347" s="18" t="s">
        <v>131</v>
      </c>
      <c r="BM347" s="198" t="s">
        <v>641</v>
      </c>
    </row>
    <row r="348" spans="1:65" s="14" customFormat="1" ht="11.25">
      <c r="B348" s="211"/>
      <c r="C348" s="212"/>
      <c r="D348" s="202" t="s">
        <v>231</v>
      </c>
      <c r="E348" s="213" t="s">
        <v>1</v>
      </c>
      <c r="F348" s="214" t="s">
        <v>642</v>
      </c>
      <c r="G348" s="212"/>
      <c r="H348" s="215">
        <v>4.5599999999999996</v>
      </c>
      <c r="I348" s="216"/>
      <c r="J348" s="212"/>
      <c r="K348" s="212"/>
      <c r="L348" s="217"/>
      <c r="M348" s="218"/>
      <c r="N348" s="219"/>
      <c r="O348" s="219"/>
      <c r="P348" s="219"/>
      <c r="Q348" s="219"/>
      <c r="R348" s="219"/>
      <c r="S348" s="219"/>
      <c r="T348" s="220"/>
      <c r="AT348" s="221" t="s">
        <v>231</v>
      </c>
      <c r="AU348" s="221" t="s">
        <v>144</v>
      </c>
      <c r="AV348" s="14" t="s">
        <v>93</v>
      </c>
      <c r="AW348" s="14" t="s">
        <v>41</v>
      </c>
      <c r="AX348" s="14" t="s">
        <v>84</v>
      </c>
      <c r="AY348" s="221" t="s">
        <v>132</v>
      </c>
    </row>
    <row r="349" spans="1:65" s="14" customFormat="1" ht="11.25">
      <c r="B349" s="211"/>
      <c r="C349" s="212"/>
      <c r="D349" s="202" t="s">
        <v>231</v>
      </c>
      <c r="E349" s="213" t="s">
        <v>1</v>
      </c>
      <c r="F349" s="214" t="s">
        <v>643</v>
      </c>
      <c r="G349" s="212"/>
      <c r="H349" s="215">
        <v>2.16</v>
      </c>
      <c r="I349" s="216"/>
      <c r="J349" s="212"/>
      <c r="K349" s="212"/>
      <c r="L349" s="217"/>
      <c r="M349" s="218"/>
      <c r="N349" s="219"/>
      <c r="O349" s="219"/>
      <c r="P349" s="219"/>
      <c r="Q349" s="219"/>
      <c r="R349" s="219"/>
      <c r="S349" s="219"/>
      <c r="T349" s="220"/>
      <c r="AT349" s="221" t="s">
        <v>231</v>
      </c>
      <c r="AU349" s="221" t="s">
        <v>144</v>
      </c>
      <c r="AV349" s="14" t="s">
        <v>93</v>
      </c>
      <c r="AW349" s="14" t="s">
        <v>41</v>
      </c>
      <c r="AX349" s="14" t="s">
        <v>84</v>
      </c>
      <c r="AY349" s="221" t="s">
        <v>132</v>
      </c>
    </row>
    <row r="350" spans="1:65" s="15" customFormat="1" ht="11.25">
      <c r="B350" s="235"/>
      <c r="C350" s="236"/>
      <c r="D350" s="202" t="s">
        <v>231</v>
      </c>
      <c r="E350" s="237" t="s">
        <v>1</v>
      </c>
      <c r="F350" s="238" t="s">
        <v>331</v>
      </c>
      <c r="G350" s="236"/>
      <c r="H350" s="239">
        <v>6.72</v>
      </c>
      <c r="I350" s="240"/>
      <c r="J350" s="236"/>
      <c r="K350" s="236"/>
      <c r="L350" s="241"/>
      <c r="M350" s="242"/>
      <c r="N350" s="243"/>
      <c r="O350" s="243"/>
      <c r="P350" s="243"/>
      <c r="Q350" s="243"/>
      <c r="R350" s="243"/>
      <c r="S350" s="243"/>
      <c r="T350" s="244"/>
      <c r="AT350" s="245" t="s">
        <v>231</v>
      </c>
      <c r="AU350" s="245" t="s">
        <v>144</v>
      </c>
      <c r="AV350" s="15" t="s">
        <v>131</v>
      </c>
      <c r="AW350" s="15" t="s">
        <v>41</v>
      </c>
      <c r="AX350" s="15" t="s">
        <v>21</v>
      </c>
      <c r="AY350" s="245" t="s">
        <v>132</v>
      </c>
    </row>
    <row r="351" spans="1:65" s="2" customFormat="1" ht="24">
      <c r="A351" s="35"/>
      <c r="B351" s="36"/>
      <c r="C351" s="187" t="s">
        <v>644</v>
      </c>
      <c r="D351" s="187" t="s">
        <v>135</v>
      </c>
      <c r="E351" s="188" t="s">
        <v>645</v>
      </c>
      <c r="F351" s="189" t="s">
        <v>646</v>
      </c>
      <c r="G351" s="190" t="s">
        <v>220</v>
      </c>
      <c r="H351" s="191">
        <v>6.72</v>
      </c>
      <c r="I351" s="192"/>
      <c r="J351" s="193">
        <f>ROUND(I351*H351,2)</f>
        <v>0</v>
      </c>
      <c r="K351" s="189" t="s">
        <v>1</v>
      </c>
      <c r="L351" s="40"/>
      <c r="M351" s="194" t="s">
        <v>1</v>
      </c>
      <c r="N351" s="195" t="s">
        <v>49</v>
      </c>
      <c r="O351" s="72"/>
      <c r="P351" s="196">
        <f>O351*H351</f>
        <v>0</v>
      </c>
      <c r="Q351" s="196">
        <v>4.1799999999999997E-3</v>
      </c>
      <c r="R351" s="196">
        <f>Q351*H351</f>
        <v>2.8089599999999996E-2</v>
      </c>
      <c r="S351" s="196">
        <v>0</v>
      </c>
      <c r="T351" s="197">
        <f>S351*H351</f>
        <v>0</v>
      </c>
      <c r="U351" s="35"/>
      <c r="V351" s="35"/>
      <c r="W351" s="35"/>
      <c r="X351" s="35"/>
      <c r="Y351" s="35"/>
      <c r="Z351" s="35"/>
      <c r="AA351" s="35"/>
      <c r="AB351" s="35"/>
      <c r="AC351" s="35"/>
      <c r="AD351" s="35"/>
      <c r="AE351" s="35"/>
      <c r="AR351" s="198" t="s">
        <v>131</v>
      </c>
      <c r="AT351" s="198" t="s">
        <v>135</v>
      </c>
      <c r="AU351" s="198" t="s">
        <v>144</v>
      </c>
      <c r="AY351" s="18" t="s">
        <v>132</v>
      </c>
      <c r="BE351" s="199">
        <f>IF(N351="základní",J351,0)</f>
        <v>0</v>
      </c>
      <c r="BF351" s="199">
        <f>IF(N351="snížená",J351,0)</f>
        <v>0</v>
      </c>
      <c r="BG351" s="199">
        <f>IF(N351="zákl. přenesená",J351,0)</f>
        <v>0</v>
      </c>
      <c r="BH351" s="199">
        <f>IF(N351="sníž. přenesená",J351,0)</f>
        <v>0</v>
      </c>
      <c r="BI351" s="199">
        <f>IF(N351="nulová",J351,0)</f>
        <v>0</v>
      </c>
      <c r="BJ351" s="18" t="s">
        <v>21</v>
      </c>
      <c r="BK351" s="199">
        <f>ROUND(I351*H351,2)</f>
        <v>0</v>
      </c>
      <c r="BL351" s="18" t="s">
        <v>131</v>
      </c>
      <c r="BM351" s="198" t="s">
        <v>647</v>
      </c>
    </row>
    <row r="352" spans="1:65" s="14" customFormat="1" ht="22.5">
      <c r="B352" s="211"/>
      <c r="C352" s="212"/>
      <c r="D352" s="202" t="s">
        <v>231</v>
      </c>
      <c r="E352" s="213" t="s">
        <v>1</v>
      </c>
      <c r="F352" s="214" t="s">
        <v>648</v>
      </c>
      <c r="G352" s="212"/>
      <c r="H352" s="215">
        <v>6.72</v>
      </c>
      <c r="I352" s="216"/>
      <c r="J352" s="212"/>
      <c r="K352" s="212"/>
      <c r="L352" s="217"/>
      <c r="M352" s="218"/>
      <c r="N352" s="219"/>
      <c r="O352" s="219"/>
      <c r="P352" s="219"/>
      <c r="Q352" s="219"/>
      <c r="R352" s="219"/>
      <c r="S352" s="219"/>
      <c r="T352" s="220"/>
      <c r="AT352" s="221" t="s">
        <v>231</v>
      </c>
      <c r="AU352" s="221" t="s">
        <v>144</v>
      </c>
      <c r="AV352" s="14" t="s">
        <v>93</v>
      </c>
      <c r="AW352" s="14" t="s">
        <v>41</v>
      </c>
      <c r="AX352" s="14" t="s">
        <v>21</v>
      </c>
      <c r="AY352" s="221" t="s">
        <v>132</v>
      </c>
    </row>
    <row r="353" spans="1:65" s="2" customFormat="1" ht="24">
      <c r="A353" s="35"/>
      <c r="B353" s="36"/>
      <c r="C353" s="187" t="s">
        <v>649</v>
      </c>
      <c r="D353" s="187" t="s">
        <v>135</v>
      </c>
      <c r="E353" s="188" t="s">
        <v>650</v>
      </c>
      <c r="F353" s="189" t="s">
        <v>651</v>
      </c>
      <c r="G353" s="190" t="s">
        <v>220</v>
      </c>
      <c r="H353" s="191">
        <v>6.72</v>
      </c>
      <c r="I353" s="192"/>
      <c r="J353" s="193">
        <f>ROUND(I353*H353,2)</f>
        <v>0</v>
      </c>
      <c r="K353" s="189" t="s">
        <v>1</v>
      </c>
      <c r="L353" s="40"/>
      <c r="M353" s="194" t="s">
        <v>1</v>
      </c>
      <c r="N353" s="195" t="s">
        <v>49</v>
      </c>
      <c r="O353" s="72"/>
      <c r="P353" s="196">
        <f>O353*H353</f>
        <v>0</v>
      </c>
      <c r="Q353" s="196">
        <v>2.5000000000000001E-4</v>
      </c>
      <c r="R353" s="196">
        <f>Q353*H353</f>
        <v>1.6800000000000001E-3</v>
      </c>
      <c r="S353" s="196">
        <v>0</v>
      </c>
      <c r="T353" s="197">
        <f>S353*H353</f>
        <v>0</v>
      </c>
      <c r="U353" s="35"/>
      <c r="V353" s="35"/>
      <c r="W353" s="35"/>
      <c r="X353" s="35"/>
      <c r="Y353" s="35"/>
      <c r="Z353" s="35"/>
      <c r="AA353" s="35"/>
      <c r="AB353" s="35"/>
      <c r="AC353" s="35"/>
      <c r="AD353" s="35"/>
      <c r="AE353" s="35"/>
      <c r="AR353" s="198" t="s">
        <v>131</v>
      </c>
      <c r="AT353" s="198" t="s">
        <v>135</v>
      </c>
      <c r="AU353" s="198" t="s">
        <v>144</v>
      </c>
      <c r="AY353" s="18" t="s">
        <v>132</v>
      </c>
      <c r="BE353" s="199">
        <f>IF(N353="základní",J353,0)</f>
        <v>0</v>
      </c>
      <c r="BF353" s="199">
        <f>IF(N353="snížená",J353,0)</f>
        <v>0</v>
      </c>
      <c r="BG353" s="199">
        <f>IF(N353="zákl. přenesená",J353,0)</f>
        <v>0</v>
      </c>
      <c r="BH353" s="199">
        <f>IF(N353="sníž. přenesená",J353,0)</f>
        <v>0</v>
      </c>
      <c r="BI353" s="199">
        <f>IF(N353="nulová",J353,0)</f>
        <v>0</v>
      </c>
      <c r="BJ353" s="18" t="s">
        <v>21</v>
      </c>
      <c r="BK353" s="199">
        <f>ROUND(I353*H353,2)</f>
        <v>0</v>
      </c>
      <c r="BL353" s="18" t="s">
        <v>131</v>
      </c>
      <c r="BM353" s="198" t="s">
        <v>652</v>
      </c>
    </row>
    <row r="354" spans="1:65" s="14" customFormat="1" ht="22.5">
      <c r="B354" s="211"/>
      <c r="C354" s="212"/>
      <c r="D354" s="202" t="s">
        <v>231</v>
      </c>
      <c r="E354" s="213" t="s">
        <v>1</v>
      </c>
      <c r="F354" s="214" t="s">
        <v>648</v>
      </c>
      <c r="G354" s="212"/>
      <c r="H354" s="215">
        <v>6.72</v>
      </c>
      <c r="I354" s="216"/>
      <c r="J354" s="212"/>
      <c r="K354" s="212"/>
      <c r="L354" s="217"/>
      <c r="M354" s="218"/>
      <c r="N354" s="219"/>
      <c r="O354" s="219"/>
      <c r="P354" s="219"/>
      <c r="Q354" s="219"/>
      <c r="R354" s="219"/>
      <c r="S354" s="219"/>
      <c r="T354" s="220"/>
      <c r="AT354" s="221" t="s">
        <v>231</v>
      </c>
      <c r="AU354" s="221" t="s">
        <v>144</v>
      </c>
      <c r="AV354" s="14" t="s">
        <v>93</v>
      </c>
      <c r="AW354" s="14" t="s">
        <v>41</v>
      </c>
      <c r="AX354" s="14" t="s">
        <v>21</v>
      </c>
      <c r="AY354" s="221" t="s">
        <v>132</v>
      </c>
    </row>
    <row r="355" spans="1:65" s="2" customFormat="1" ht="24">
      <c r="A355" s="35"/>
      <c r="B355" s="36"/>
      <c r="C355" s="187" t="s">
        <v>653</v>
      </c>
      <c r="D355" s="187" t="s">
        <v>135</v>
      </c>
      <c r="E355" s="188" t="s">
        <v>654</v>
      </c>
      <c r="F355" s="189" t="s">
        <v>655</v>
      </c>
      <c r="G355" s="190" t="s">
        <v>220</v>
      </c>
      <c r="H355" s="191">
        <v>6.72</v>
      </c>
      <c r="I355" s="192"/>
      <c r="J355" s="193">
        <f>ROUND(I355*H355,2)</f>
        <v>0</v>
      </c>
      <c r="K355" s="189" t="s">
        <v>1</v>
      </c>
      <c r="L355" s="40"/>
      <c r="M355" s="194" t="s">
        <v>1</v>
      </c>
      <c r="N355" s="195" t="s">
        <v>49</v>
      </c>
      <c r="O355" s="72"/>
      <c r="P355" s="196">
        <f>O355*H355</f>
        <v>0</v>
      </c>
      <c r="Q355" s="196">
        <v>3.2000000000000002E-3</v>
      </c>
      <c r="R355" s="196">
        <f>Q355*H355</f>
        <v>2.1503999999999999E-2</v>
      </c>
      <c r="S355" s="196">
        <v>0</v>
      </c>
      <c r="T355" s="197">
        <f>S355*H355</f>
        <v>0</v>
      </c>
      <c r="U355" s="35"/>
      <c r="V355" s="35"/>
      <c r="W355" s="35"/>
      <c r="X355" s="35"/>
      <c r="Y355" s="35"/>
      <c r="Z355" s="35"/>
      <c r="AA355" s="35"/>
      <c r="AB355" s="35"/>
      <c r="AC355" s="35"/>
      <c r="AD355" s="35"/>
      <c r="AE355" s="35"/>
      <c r="AR355" s="198" t="s">
        <v>131</v>
      </c>
      <c r="AT355" s="198" t="s">
        <v>135</v>
      </c>
      <c r="AU355" s="198" t="s">
        <v>144</v>
      </c>
      <c r="AY355" s="18" t="s">
        <v>132</v>
      </c>
      <c r="BE355" s="199">
        <f>IF(N355="základní",J355,0)</f>
        <v>0</v>
      </c>
      <c r="BF355" s="199">
        <f>IF(N355="snížená",J355,0)</f>
        <v>0</v>
      </c>
      <c r="BG355" s="199">
        <f>IF(N355="zákl. přenesená",J355,0)</f>
        <v>0</v>
      </c>
      <c r="BH355" s="199">
        <f>IF(N355="sníž. přenesená",J355,0)</f>
        <v>0</v>
      </c>
      <c r="BI355" s="199">
        <f>IF(N355="nulová",J355,0)</f>
        <v>0</v>
      </c>
      <c r="BJ355" s="18" t="s">
        <v>21</v>
      </c>
      <c r="BK355" s="199">
        <f>ROUND(I355*H355,2)</f>
        <v>0</v>
      </c>
      <c r="BL355" s="18" t="s">
        <v>131</v>
      </c>
      <c r="BM355" s="198" t="s">
        <v>656</v>
      </c>
    </row>
    <row r="356" spans="1:65" s="14" customFormat="1" ht="22.5">
      <c r="B356" s="211"/>
      <c r="C356" s="212"/>
      <c r="D356" s="202" t="s">
        <v>231</v>
      </c>
      <c r="E356" s="213" t="s">
        <v>1</v>
      </c>
      <c r="F356" s="214" t="s">
        <v>648</v>
      </c>
      <c r="G356" s="212"/>
      <c r="H356" s="215">
        <v>6.72</v>
      </c>
      <c r="I356" s="216"/>
      <c r="J356" s="212"/>
      <c r="K356" s="212"/>
      <c r="L356" s="217"/>
      <c r="M356" s="218"/>
      <c r="N356" s="219"/>
      <c r="O356" s="219"/>
      <c r="P356" s="219"/>
      <c r="Q356" s="219"/>
      <c r="R356" s="219"/>
      <c r="S356" s="219"/>
      <c r="T356" s="220"/>
      <c r="AT356" s="221" t="s">
        <v>231</v>
      </c>
      <c r="AU356" s="221" t="s">
        <v>144</v>
      </c>
      <c r="AV356" s="14" t="s">
        <v>93</v>
      </c>
      <c r="AW356" s="14" t="s">
        <v>41</v>
      </c>
      <c r="AX356" s="14" t="s">
        <v>21</v>
      </c>
      <c r="AY356" s="221" t="s">
        <v>132</v>
      </c>
    </row>
    <row r="357" spans="1:65" s="12" customFormat="1" ht="22.9" customHeight="1">
      <c r="B357" s="171"/>
      <c r="C357" s="172"/>
      <c r="D357" s="173" t="s">
        <v>83</v>
      </c>
      <c r="E357" s="185" t="s">
        <v>163</v>
      </c>
      <c r="F357" s="185" t="s">
        <v>657</v>
      </c>
      <c r="G357" s="172"/>
      <c r="H357" s="172"/>
      <c r="I357" s="175"/>
      <c r="J357" s="186">
        <f>BK357</f>
        <v>0</v>
      </c>
      <c r="K357" s="172"/>
      <c r="L357" s="177"/>
      <c r="M357" s="178"/>
      <c r="N357" s="179"/>
      <c r="O357" s="179"/>
      <c r="P357" s="180">
        <f>P358+P361+P384</f>
        <v>0</v>
      </c>
      <c r="Q357" s="179"/>
      <c r="R357" s="180">
        <f>R358+R361+R384</f>
        <v>18.626344999999997</v>
      </c>
      <c r="S357" s="179"/>
      <c r="T357" s="181">
        <f>T358+T361+T384</f>
        <v>0</v>
      </c>
      <c r="AR357" s="182" t="s">
        <v>21</v>
      </c>
      <c r="AT357" s="183" t="s">
        <v>83</v>
      </c>
      <c r="AU357" s="183" t="s">
        <v>21</v>
      </c>
      <c r="AY357" s="182" t="s">
        <v>132</v>
      </c>
      <c r="BK357" s="184">
        <f>BK358+BK361+BK384</f>
        <v>0</v>
      </c>
    </row>
    <row r="358" spans="1:65" s="12" customFormat="1" ht="20.85" customHeight="1">
      <c r="B358" s="171"/>
      <c r="C358" s="172"/>
      <c r="D358" s="173" t="s">
        <v>83</v>
      </c>
      <c r="E358" s="185" t="s">
        <v>658</v>
      </c>
      <c r="F358" s="185" t="s">
        <v>659</v>
      </c>
      <c r="G358" s="172"/>
      <c r="H358" s="172"/>
      <c r="I358" s="175"/>
      <c r="J358" s="186">
        <f>BK358</f>
        <v>0</v>
      </c>
      <c r="K358" s="172"/>
      <c r="L358" s="177"/>
      <c r="M358" s="178"/>
      <c r="N358" s="179"/>
      <c r="O358" s="179"/>
      <c r="P358" s="180">
        <f>SUM(P359:P360)</f>
        <v>0</v>
      </c>
      <c r="Q358" s="179"/>
      <c r="R358" s="180">
        <f>SUM(R359:R360)</f>
        <v>0.73188000000000009</v>
      </c>
      <c r="S358" s="179"/>
      <c r="T358" s="181">
        <f>SUM(T359:T360)</f>
        <v>0</v>
      </c>
      <c r="AR358" s="182" t="s">
        <v>21</v>
      </c>
      <c r="AT358" s="183" t="s">
        <v>83</v>
      </c>
      <c r="AU358" s="183" t="s">
        <v>93</v>
      </c>
      <c r="AY358" s="182" t="s">
        <v>132</v>
      </c>
      <c r="BK358" s="184">
        <f>SUM(BK359:BK360)</f>
        <v>0</v>
      </c>
    </row>
    <row r="359" spans="1:65" s="2" customFormat="1" ht="24">
      <c r="A359" s="35"/>
      <c r="B359" s="36"/>
      <c r="C359" s="187" t="s">
        <v>660</v>
      </c>
      <c r="D359" s="187" t="s">
        <v>135</v>
      </c>
      <c r="E359" s="188" t="s">
        <v>661</v>
      </c>
      <c r="F359" s="189" t="s">
        <v>662</v>
      </c>
      <c r="G359" s="190" t="s">
        <v>202</v>
      </c>
      <c r="H359" s="191">
        <v>1</v>
      </c>
      <c r="I359" s="192"/>
      <c r="J359" s="193">
        <f>ROUND(I359*H359,2)</f>
        <v>0</v>
      </c>
      <c r="K359" s="189" t="s">
        <v>221</v>
      </c>
      <c r="L359" s="40"/>
      <c r="M359" s="194" t="s">
        <v>1</v>
      </c>
      <c r="N359" s="195" t="s">
        <v>49</v>
      </c>
      <c r="O359" s="72"/>
      <c r="P359" s="196">
        <f>O359*H359</f>
        <v>0</v>
      </c>
      <c r="Q359" s="196">
        <v>0.42080000000000001</v>
      </c>
      <c r="R359" s="196">
        <f>Q359*H359</f>
        <v>0.42080000000000001</v>
      </c>
      <c r="S359" s="196">
        <v>0</v>
      </c>
      <c r="T359" s="197">
        <f>S359*H359</f>
        <v>0</v>
      </c>
      <c r="U359" s="35"/>
      <c r="V359" s="35"/>
      <c r="W359" s="35"/>
      <c r="X359" s="35"/>
      <c r="Y359" s="35"/>
      <c r="Z359" s="35"/>
      <c r="AA359" s="35"/>
      <c r="AB359" s="35"/>
      <c r="AC359" s="35"/>
      <c r="AD359" s="35"/>
      <c r="AE359" s="35"/>
      <c r="AR359" s="198" t="s">
        <v>131</v>
      </c>
      <c r="AT359" s="198" t="s">
        <v>135</v>
      </c>
      <c r="AU359" s="198" t="s">
        <v>144</v>
      </c>
      <c r="AY359" s="18" t="s">
        <v>132</v>
      </c>
      <c r="BE359" s="199">
        <f>IF(N359="základní",J359,0)</f>
        <v>0</v>
      </c>
      <c r="BF359" s="199">
        <f>IF(N359="snížená",J359,0)</f>
        <v>0</v>
      </c>
      <c r="BG359" s="199">
        <f>IF(N359="zákl. přenesená",J359,0)</f>
        <v>0</v>
      </c>
      <c r="BH359" s="199">
        <f>IF(N359="sníž. přenesená",J359,0)</f>
        <v>0</v>
      </c>
      <c r="BI359" s="199">
        <f>IF(N359="nulová",J359,0)</f>
        <v>0</v>
      </c>
      <c r="BJ359" s="18" t="s">
        <v>21</v>
      </c>
      <c r="BK359" s="199">
        <f>ROUND(I359*H359,2)</f>
        <v>0</v>
      </c>
      <c r="BL359" s="18" t="s">
        <v>131</v>
      </c>
      <c r="BM359" s="198" t="s">
        <v>663</v>
      </c>
    </row>
    <row r="360" spans="1:65" s="2" customFormat="1" ht="33" customHeight="1">
      <c r="A360" s="35"/>
      <c r="B360" s="36"/>
      <c r="C360" s="187" t="s">
        <v>664</v>
      </c>
      <c r="D360" s="187" t="s">
        <v>135</v>
      </c>
      <c r="E360" s="188" t="s">
        <v>665</v>
      </c>
      <c r="F360" s="189" t="s">
        <v>666</v>
      </c>
      <c r="G360" s="190" t="s">
        <v>202</v>
      </c>
      <c r="H360" s="191">
        <v>1</v>
      </c>
      <c r="I360" s="192"/>
      <c r="J360" s="193">
        <f>ROUND(I360*H360,2)</f>
        <v>0</v>
      </c>
      <c r="K360" s="189" t="s">
        <v>221</v>
      </c>
      <c r="L360" s="40"/>
      <c r="M360" s="194" t="s">
        <v>1</v>
      </c>
      <c r="N360" s="195" t="s">
        <v>49</v>
      </c>
      <c r="O360" s="72"/>
      <c r="P360" s="196">
        <f>O360*H360</f>
        <v>0</v>
      </c>
      <c r="Q360" s="196">
        <v>0.31108000000000002</v>
      </c>
      <c r="R360" s="196">
        <f>Q360*H360</f>
        <v>0.31108000000000002</v>
      </c>
      <c r="S360" s="196">
        <v>0</v>
      </c>
      <c r="T360" s="197">
        <f>S360*H360</f>
        <v>0</v>
      </c>
      <c r="U360" s="35"/>
      <c r="V360" s="35"/>
      <c r="W360" s="35"/>
      <c r="X360" s="35"/>
      <c r="Y360" s="35"/>
      <c r="Z360" s="35"/>
      <c r="AA360" s="35"/>
      <c r="AB360" s="35"/>
      <c r="AC360" s="35"/>
      <c r="AD360" s="35"/>
      <c r="AE360" s="35"/>
      <c r="AR360" s="198" t="s">
        <v>131</v>
      </c>
      <c r="AT360" s="198" t="s">
        <v>135</v>
      </c>
      <c r="AU360" s="198" t="s">
        <v>144</v>
      </c>
      <c r="AY360" s="18" t="s">
        <v>132</v>
      </c>
      <c r="BE360" s="199">
        <f>IF(N360="základní",J360,0)</f>
        <v>0</v>
      </c>
      <c r="BF360" s="199">
        <f>IF(N360="snížená",J360,0)</f>
        <v>0</v>
      </c>
      <c r="BG360" s="199">
        <f>IF(N360="zákl. přenesená",J360,0)</f>
        <v>0</v>
      </c>
      <c r="BH360" s="199">
        <f>IF(N360="sníž. přenesená",J360,0)</f>
        <v>0</v>
      </c>
      <c r="BI360" s="199">
        <f>IF(N360="nulová",J360,0)</f>
        <v>0</v>
      </c>
      <c r="BJ360" s="18" t="s">
        <v>21</v>
      </c>
      <c r="BK360" s="199">
        <f>ROUND(I360*H360,2)</f>
        <v>0</v>
      </c>
      <c r="BL360" s="18" t="s">
        <v>131</v>
      </c>
      <c r="BM360" s="198" t="s">
        <v>667</v>
      </c>
    </row>
    <row r="361" spans="1:65" s="12" customFormat="1" ht="20.85" customHeight="1">
      <c r="B361" s="171"/>
      <c r="C361" s="172"/>
      <c r="D361" s="173" t="s">
        <v>83</v>
      </c>
      <c r="E361" s="185" t="s">
        <v>668</v>
      </c>
      <c r="F361" s="185" t="s">
        <v>669</v>
      </c>
      <c r="G361" s="172"/>
      <c r="H361" s="172"/>
      <c r="I361" s="175"/>
      <c r="J361" s="186">
        <f>BK361</f>
        <v>0</v>
      </c>
      <c r="K361" s="172"/>
      <c r="L361" s="177"/>
      <c r="M361" s="178"/>
      <c r="N361" s="179"/>
      <c r="O361" s="179"/>
      <c r="P361" s="180">
        <f>SUM(P362:P383)</f>
        <v>0</v>
      </c>
      <c r="Q361" s="179"/>
      <c r="R361" s="180">
        <f>SUM(R362:R383)</f>
        <v>14.287104999999999</v>
      </c>
      <c r="S361" s="179"/>
      <c r="T361" s="181">
        <f>SUM(T362:T383)</f>
        <v>0</v>
      </c>
      <c r="AR361" s="182" t="s">
        <v>21</v>
      </c>
      <c r="AT361" s="183" t="s">
        <v>83</v>
      </c>
      <c r="AU361" s="183" t="s">
        <v>93</v>
      </c>
      <c r="AY361" s="182" t="s">
        <v>132</v>
      </c>
      <c r="BK361" s="184">
        <f>SUM(BK362:BK383)</f>
        <v>0</v>
      </c>
    </row>
    <row r="362" spans="1:65" s="2" customFormat="1" ht="24">
      <c r="A362" s="35"/>
      <c r="B362" s="36"/>
      <c r="C362" s="187" t="s">
        <v>670</v>
      </c>
      <c r="D362" s="187" t="s">
        <v>135</v>
      </c>
      <c r="E362" s="188" t="s">
        <v>671</v>
      </c>
      <c r="F362" s="189" t="s">
        <v>672</v>
      </c>
      <c r="G362" s="190" t="s">
        <v>229</v>
      </c>
      <c r="H362" s="191">
        <v>7.5</v>
      </c>
      <c r="I362" s="192"/>
      <c r="J362" s="193">
        <f>ROUND(I362*H362,2)</f>
        <v>0</v>
      </c>
      <c r="K362" s="189" t="s">
        <v>1</v>
      </c>
      <c r="L362" s="40"/>
      <c r="M362" s="194" t="s">
        <v>1</v>
      </c>
      <c r="N362" s="195" t="s">
        <v>49</v>
      </c>
      <c r="O362" s="72"/>
      <c r="P362" s="196">
        <f>O362*H362</f>
        <v>0</v>
      </c>
      <c r="Q362" s="196">
        <v>1.8907700000000001</v>
      </c>
      <c r="R362" s="196">
        <f>Q362*H362</f>
        <v>14.180775000000001</v>
      </c>
      <c r="S362" s="196">
        <v>0</v>
      </c>
      <c r="T362" s="197">
        <f>S362*H362</f>
        <v>0</v>
      </c>
      <c r="U362" s="35"/>
      <c r="V362" s="35"/>
      <c r="W362" s="35"/>
      <c r="X362" s="35"/>
      <c r="Y362" s="35"/>
      <c r="Z362" s="35"/>
      <c r="AA362" s="35"/>
      <c r="AB362" s="35"/>
      <c r="AC362" s="35"/>
      <c r="AD362" s="35"/>
      <c r="AE362" s="35"/>
      <c r="AR362" s="198" t="s">
        <v>131</v>
      </c>
      <c r="AT362" s="198" t="s">
        <v>135</v>
      </c>
      <c r="AU362" s="198" t="s">
        <v>144</v>
      </c>
      <c r="AY362" s="18" t="s">
        <v>132</v>
      </c>
      <c r="BE362" s="199">
        <f>IF(N362="základní",J362,0)</f>
        <v>0</v>
      </c>
      <c r="BF362" s="199">
        <f>IF(N362="snížená",J362,0)</f>
        <v>0</v>
      </c>
      <c r="BG362" s="199">
        <f>IF(N362="zákl. přenesená",J362,0)</f>
        <v>0</v>
      </c>
      <c r="BH362" s="199">
        <f>IF(N362="sníž. přenesená",J362,0)</f>
        <v>0</v>
      </c>
      <c r="BI362" s="199">
        <f>IF(N362="nulová",J362,0)</f>
        <v>0</v>
      </c>
      <c r="BJ362" s="18" t="s">
        <v>21</v>
      </c>
      <c r="BK362" s="199">
        <f>ROUND(I362*H362,2)</f>
        <v>0</v>
      </c>
      <c r="BL362" s="18" t="s">
        <v>131</v>
      </c>
      <c r="BM362" s="198" t="s">
        <v>673</v>
      </c>
    </row>
    <row r="363" spans="1:65" s="14" customFormat="1" ht="11.25">
      <c r="B363" s="211"/>
      <c r="C363" s="212"/>
      <c r="D363" s="202" t="s">
        <v>231</v>
      </c>
      <c r="E363" s="213" t="s">
        <v>1</v>
      </c>
      <c r="F363" s="214" t="s">
        <v>674</v>
      </c>
      <c r="G363" s="212"/>
      <c r="H363" s="215">
        <v>7.5</v>
      </c>
      <c r="I363" s="216"/>
      <c r="J363" s="212"/>
      <c r="K363" s="212"/>
      <c r="L363" s="217"/>
      <c r="M363" s="218"/>
      <c r="N363" s="219"/>
      <c r="O363" s="219"/>
      <c r="P363" s="219"/>
      <c r="Q363" s="219"/>
      <c r="R363" s="219"/>
      <c r="S363" s="219"/>
      <c r="T363" s="220"/>
      <c r="AT363" s="221" t="s">
        <v>231</v>
      </c>
      <c r="AU363" s="221" t="s">
        <v>144</v>
      </c>
      <c r="AV363" s="14" t="s">
        <v>93</v>
      </c>
      <c r="AW363" s="14" t="s">
        <v>41</v>
      </c>
      <c r="AX363" s="14" t="s">
        <v>21</v>
      </c>
      <c r="AY363" s="221" t="s">
        <v>132</v>
      </c>
    </row>
    <row r="364" spans="1:65" s="2" customFormat="1" ht="24">
      <c r="A364" s="35"/>
      <c r="B364" s="36"/>
      <c r="C364" s="187" t="s">
        <v>675</v>
      </c>
      <c r="D364" s="187" t="s">
        <v>135</v>
      </c>
      <c r="E364" s="188" t="s">
        <v>676</v>
      </c>
      <c r="F364" s="189" t="s">
        <v>677</v>
      </c>
      <c r="G364" s="190" t="s">
        <v>478</v>
      </c>
      <c r="H364" s="191">
        <v>18</v>
      </c>
      <c r="I364" s="192"/>
      <c r="J364" s="193">
        <f>ROUND(I364*H364,2)</f>
        <v>0</v>
      </c>
      <c r="K364" s="189" t="s">
        <v>221</v>
      </c>
      <c r="L364" s="40"/>
      <c r="M364" s="194" t="s">
        <v>1</v>
      </c>
      <c r="N364" s="195" t="s">
        <v>49</v>
      </c>
      <c r="O364" s="72"/>
      <c r="P364" s="196">
        <f>O364*H364</f>
        <v>0</v>
      </c>
      <c r="Q364" s="196">
        <v>1.0000000000000001E-5</v>
      </c>
      <c r="R364" s="196">
        <f>Q364*H364</f>
        <v>1.8000000000000001E-4</v>
      </c>
      <c r="S364" s="196">
        <v>0</v>
      </c>
      <c r="T364" s="197">
        <f>S364*H364</f>
        <v>0</v>
      </c>
      <c r="U364" s="35"/>
      <c r="V364" s="35"/>
      <c r="W364" s="35"/>
      <c r="X364" s="35"/>
      <c r="Y364" s="35"/>
      <c r="Z364" s="35"/>
      <c r="AA364" s="35"/>
      <c r="AB364" s="35"/>
      <c r="AC364" s="35"/>
      <c r="AD364" s="35"/>
      <c r="AE364" s="35"/>
      <c r="AR364" s="198" t="s">
        <v>131</v>
      </c>
      <c r="AT364" s="198" t="s">
        <v>135</v>
      </c>
      <c r="AU364" s="198" t="s">
        <v>144</v>
      </c>
      <c r="AY364" s="18" t="s">
        <v>132</v>
      </c>
      <c r="BE364" s="199">
        <f>IF(N364="základní",J364,0)</f>
        <v>0</v>
      </c>
      <c r="BF364" s="199">
        <f>IF(N364="snížená",J364,0)</f>
        <v>0</v>
      </c>
      <c r="BG364" s="199">
        <f>IF(N364="zákl. přenesená",J364,0)</f>
        <v>0</v>
      </c>
      <c r="BH364" s="199">
        <f>IF(N364="sníž. přenesená",J364,0)</f>
        <v>0</v>
      </c>
      <c r="BI364" s="199">
        <f>IF(N364="nulová",J364,0)</f>
        <v>0</v>
      </c>
      <c r="BJ364" s="18" t="s">
        <v>21</v>
      </c>
      <c r="BK364" s="199">
        <f>ROUND(I364*H364,2)</f>
        <v>0</v>
      </c>
      <c r="BL364" s="18" t="s">
        <v>131</v>
      </c>
      <c r="BM364" s="198" t="s">
        <v>678</v>
      </c>
    </row>
    <row r="365" spans="1:65" s="14" customFormat="1" ht="11.25">
      <c r="B365" s="211"/>
      <c r="C365" s="212"/>
      <c r="D365" s="202" t="s">
        <v>231</v>
      </c>
      <c r="E365" s="213" t="s">
        <v>1</v>
      </c>
      <c r="F365" s="214" t="s">
        <v>679</v>
      </c>
      <c r="G365" s="212"/>
      <c r="H365" s="215">
        <v>18</v>
      </c>
      <c r="I365" s="216"/>
      <c r="J365" s="212"/>
      <c r="K365" s="212"/>
      <c r="L365" s="217"/>
      <c r="M365" s="218"/>
      <c r="N365" s="219"/>
      <c r="O365" s="219"/>
      <c r="P365" s="219"/>
      <c r="Q365" s="219"/>
      <c r="R365" s="219"/>
      <c r="S365" s="219"/>
      <c r="T365" s="220"/>
      <c r="AT365" s="221" t="s">
        <v>231</v>
      </c>
      <c r="AU365" s="221" t="s">
        <v>144</v>
      </c>
      <c r="AV365" s="14" t="s">
        <v>93</v>
      </c>
      <c r="AW365" s="14" t="s">
        <v>41</v>
      </c>
      <c r="AX365" s="14" t="s">
        <v>21</v>
      </c>
      <c r="AY365" s="221" t="s">
        <v>132</v>
      </c>
    </row>
    <row r="366" spans="1:65" s="2" customFormat="1" ht="24">
      <c r="A366" s="35"/>
      <c r="B366" s="36"/>
      <c r="C366" s="222" t="s">
        <v>680</v>
      </c>
      <c r="D366" s="222" t="s">
        <v>270</v>
      </c>
      <c r="E366" s="223" t="s">
        <v>681</v>
      </c>
      <c r="F366" s="224" t="s">
        <v>682</v>
      </c>
      <c r="G366" s="225" t="s">
        <v>478</v>
      </c>
      <c r="H366" s="226">
        <v>18.899999999999999</v>
      </c>
      <c r="I366" s="227"/>
      <c r="J366" s="228">
        <f>ROUND(I366*H366,2)</f>
        <v>0</v>
      </c>
      <c r="K366" s="224" t="s">
        <v>221</v>
      </c>
      <c r="L366" s="229"/>
      <c r="M366" s="230" t="s">
        <v>1</v>
      </c>
      <c r="N366" s="231" t="s">
        <v>49</v>
      </c>
      <c r="O366" s="72"/>
      <c r="P366" s="196">
        <f>O366*H366</f>
        <v>0</v>
      </c>
      <c r="Q366" s="196">
        <v>2.8999999999999998E-3</v>
      </c>
      <c r="R366" s="196">
        <f>Q366*H366</f>
        <v>5.4809999999999991E-2</v>
      </c>
      <c r="S366" s="196">
        <v>0</v>
      </c>
      <c r="T366" s="197">
        <f>S366*H366</f>
        <v>0</v>
      </c>
      <c r="U366" s="35"/>
      <c r="V366" s="35"/>
      <c r="W366" s="35"/>
      <c r="X366" s="35"/>
      <c r="Y366" s="35"/>
      <c r="Z366" s="35"/>
      <c r="AA366" s="35"/>
      <c r="AB366" s="35"/>
      <c r="AC366" s="35"/>
      <c r="AD366" s="35"/>
      <c r="AE366" s="35"/>
      <c r="AR366" s="198" t="s">
        <v>163</v>
      </c>
      <c r="AT366" s="198" t="s">
        <v>270</v>
      </c>
      <c r="AU366" s="198" t="s">
        <v>144</v>
      </c>
      <c r="AY366" s="18" t="s">
        <v>132</v>
      </c>
      <c r="BE366" s="199">
        <f>IF(N366="základní",J366,0)</f>
        <v>0</v>
      </c>
      <c r="BF366" s="199">
        <f>IF(N366="snížená",J366,0)</f>
        <v>0</v>
      </c>
      <c r="BG366" s="199">
        <f>IF(N366="zákl. přenesená",J366,0)</f>
        <v>0</v>
      </c>
      <c r="BH366" s="199">
        <f>IF(N366="sníž. přenesená",J366,0)</f>
        <v>0</v>
      </c>
      <c r="BI366" s="199">
        <f>IF(N366="nulová",J366,0)</f>
        <v>0</v>
      </c>
      <c r="BJ366" s="18" t="s">
        <v>21</v>
      </c>
      <c r="BK366" s="199">
        <f>ROUND(I366*H366,2)</f>
        <v>0</v>
      </c>
      <c r="BL366" s="18" t="s">
        <v>131</v>
      </c>
      <c r="BM366" s="198" t="s">
        <v>683</v>
      </c>
    </row>
    <row r="367" spans="1:65" s="14" customFormat="1" ht="11.25">
      <c r="B367" s="211"/>
      <c r="C367" s="212"/>
      <c r="D367" s="202" t="s">
        <v>231</v>
      </c>
      <c r="E367" s="213" t="s">
        <v>1</v>
      </c>
      <c r="F367" s="214" t="s">
        <v>679</v>
      </c>
      <c r="G367" s="212"/>
      <c r="H367" s="215">
        <v>18</v>
      </c>
      <c r="I367" s="216"/>
      <c r="J367" s="212"/>
      <c r="K367" s="212"/>
      <c r="L367" s="217"/>
      <c r="M367" s="218"/>
      <c r="N367" s="219"/>
      <c r="O367" s="219"/>
      <c r="P367" s="219"/>
      <c r="Q367" s="219"/>
      <c r="R367" s="219"/>
      <c r="S367" s="219"/>
      <c r="T367" s="220"/>
      <c r="AT367" s="221" t="s">
        <v>231</v>
      </c>
      <c r="AU367" s="221" t="s">
        <v>144</v>
      </c>
      <c r="AV367" s="14" t="s">
        <v>93</v>
      </c>
      <c r="AW367" s="14" t="s">
        <v>41</v>
      </c>
      <c r="AX367" s="14" t="s">
        <v>84</v>
      </c>
      <c r="AY367" s="221" t="s">
        <v>132</v>
      </c>
    </row>
    <row r="368" spans="1:65" s="14" customFormat="1" ht="11.25">
      <c r="B368" s="211"/>
      <c r="C368" s="212"/>
      <c r="D368" s="202" t="s">
        <v>231</v>
      </c>
      <c r="E368" s="213" t="s">
        <v>1</v>
      </c>
      <c r="F368" s="214" t="s">
        <v>684</v>
      </c>
      <c r="G368" s="212"/>
      <c r="H368" s="215">
        <v>0.9</v>
      </c>
      <c r="I368" s="216"/>
      <c r="J368" s="212"/>
      <c r="K368" s="212"/>
      <c r="L368" s="217"/>
      <c r="M368" s="218"/>
      <c r="N368" s="219"/>
      <c r="O368" s="219"/>
      <c r="P368" s="219"/>
      <c r="Q368" s="219"/>
      <c r="R368" s="219"/>
      <c r="S368" s="219"/>
      <c r="T368" s="220"/>
      <c r="AT368" s="221" t="s">
        <v>231</v>
      </c>
      <c r="AU368" s="221" t="s">
        <v>144</v>
      </c>
      <c r="AV368" s="14" t="s">
        <v>93</v>
      </c>
      <c r="AW368" s="14" t="s">
        <v>41</v>
      </c>
      <c r="AX368" s="14" t="s">
        <v>84</v>
      </c>
      <c r="AY368" s="221" t="s">
        <v>132</v>
      </c>
    </row>
    <row r="369" spans="1:65" s="15" customFormat="1" ht="11.25">
      <c r="B369" s="235"/>
      <c r="C369" s="236"/>
      <c r="D369" s="202" t="s">
        <v>231</v>
      </c>
      <c r="E369" s="237" t="s">
        <v>1</v>
      </c>
      <c r="F369" s="238" t="s">
        <v>331</v>
      </c>
      <c r="G369" s="236"/>
      <c r="H369" s="239">
        <v>18.899999999999999</v>
      </c>
      <c r="I369" s="240"/>
      <c r="J369" s="236"/>
      <c r="K369" s="236"/>
      <c r="L369" s="241"/>
      <c r="M369" s="242"/>
      <c r="N369" s="243"/>
      <c r="O369" s="243"/>
      <c r="P369" s="243"/>
      <c r="Q369" s="243"/>
      <c r="R369" s="243"/>
      <c r="S369" s="243"/>
      <c r="T369" s="244"/>
      <c r="AT369" s="245" t="s">
        <v>231</v>
      </c>
      <c r="AU369" s="245" t="s">
        <v>144</v>
      </c>
      <c r="AV369" s="15" t="s">
        <v>131</v>
      </c>
      <c r="AW369" s="15" t="s">
        <v>41</v>
      </c>
      <c r="AX369" s="15" t="s">
        <v>21</v>
      </c>
      <c r="AY369" s="245" t="s">
        <v>132</v>
      </c>
    </row>
    <row r="370" spans="1:65" s="2" customFormat="1" ht="24">
      <c r="A370" s="35"/>
      <c r="B370" s="36"/>
      <c r="C370" s="187" t="s">
        <v>685</v>
      </c>
      <c r="D370" s="187" t="s">
        <v>135</v>
      </c>
      <c r="E370" s="188" t="s">
        <v>686</v>
      </c>
      <c r="F370" s="189" t="s">
        <v>687</v>
      </c>
      <c r="G370" s="190" t="s">
        <v>478</v>
      </c>
      <c r="H370" s="191">
        <v>7</v>
      </c>
      <c r="I370" s="192"/>
      <c r="J370" s="193">
        <f>ROUND(I370*H370,2)</f>
        <v>0</v>
      </c>
      <c r="K370" s="189" t="s">
        <v>221</v>
      </c>
      <c r="L370" s="40"/>
      <c r="M370" s="194" t="s">
        <v>1</v>
      </c>
      <c r="N370" s="195" t="s">
        <v>49</v>
      </c>
      <c r="O370" s="72"/>
      <c r="P370" s="196">
        <f>O370*H370</f>
        <v>0</v>
      </c>
      <c r="Q370" s="196">
        <v>1.0000000000000001E-5</v>
      </c>
      <c r="R370" s="196">
        <f>Q370*H370</f>
        <v>7.0000000000000007E-5</v>
      </c>
      <c r="S370" s="196">
        <v>0</v>
      </c>
      <c r="T370" s="197">
        <f>S370*H370</f>
        <v>0</v>
      </c>
      <c r="U370" s="35"/>
      <c r="V370" s="35"/>
      <c r="W370" s="35"/>
      <c r="X370" s="35"/>
      <c r="Y370" s="35"/>
      <c r="Z370" s="35"/>
      <c r="AA370" s="35"/>
      <c r="AB370" s="35"/>
      <c r="AC370" s="35"/>
      <c r="AD370" s="35"/>
      <c r="AE370" s="35"/>
      <c r="AR370" s="198" t="s">
        <v>131</v>
      </c>
      <c r="AT370" s="198" t="s">
        <v>135</v>
      </c>
      <c r="AU370" s="198" t="s">
        <v>144</v>
      </c>
      <c r="AY370" s="18" t="s">
        <v>132</v>
      </c>
      <c r="BE370" s="199">
        <f>IF(N370="základní",J370,0)</f>
        <v>0</v>
      </c>
      <c r="BF370" s="199">
        <f>IF(N370="snížená",J370,0)</f>
        <v>0</v>
      </c>
      <c r="BG370" s="199">
        <f>IF(N370="zákl. přenesená",J370,0)</f>
        <v>0</v>
      </c>
      <c r="BH370" s="199">
        <f>IF(N370="sníž. přenesená",J370,0)</f>
        <v>0</v>
      </c>
      <c r="BI370" s="199">
        <f>IF(N370="nulová",J370,0)</f>
        <v>0</v>
      </c>
      <c r="BJ370" s="18" t="s">
        <v>21</v>
      </c>
      <c r="BK370" s="199">
        <f>ROUND(I370*H370,2)</f>
        <v>0</v>
      </c>
      <c r="BL370" s="18" t="s">
        <v>131</v>
      </c>
      <c r="BM370" s="198" t="s">
        <v>688</v>
      </c>
    </row>
    <row r="371" spans="1:65" s="14" customFormat="1" ht="11.25">
      <c r="B371" s="211"/>
      <c r="C371" s="212"/>
      <c r="D371" s="202" t="s">
        <v>231</v>
      </c>
      <c r="E371" s="213" t="s">
        <v>1</v>
      </c>
      <c r="F371" s="214" t="s">
        <v>689</v>
      </c>
      <c r="G371" s="212"/>
      <c r="H371" s="215">
        <v>7</v>
      </c>
      <c r="I371" s="216"/>
      <c r="J371" s="212"/>
      <c r="K371" s="212"/>
      <c r="L371" s="217"/>
      <c r="M371" s="218"/>
      <c r="N371" s="219"/>
      <c r="O371" s="219"/>
      <c r="P371" s="219"/>
      <c r="Q371" s="219"/>
      <c r="R371" s="219"/>
      <c r="S371" s="219"/>
      <c r="T371" s="220"/>
      <c r="AT371" s="221" t="s">
        <v>231</v>
      </c>
      <c r="AU371" s="221" t="s">
        <v>144</v>
      </c>
      <c r="AV371" s="14" t="s">
        <v>93</v>
      </c>
      <c r="AW371" s="14" t="s">
        <v>41</v>
      </c>
      <c r="AX371" s="14" t="s">
        <v>21</v>
      </c>
      <c r="AY371" s="221" t="s">
        <v>132</v>
      </c>
    </row>
    <row r="372" spans="1:65" s="2" customFormat="1" ht="24">
      <c r="A372" s="35"/>
      <c r="B372" s="36"/>
      <c r="C372" s="222" t="s">
        <v>690</v>
      </c>
      <c r="D372" s="222" t="s">
        <v>270</v>
      </c>
      <c r="E372" s="223" t="s">
        <v>691</v>
      </c>
      <c r="F372" s="224" t="s">
        <v>692</v>
      </c>
      <c r="G372" s="225" t="s">
        <v>478</v>
      </c>
      <c r="H372" s="226">
        <v>7.35</v>
      </c>
      <c r="I372" s="227"/>
      <c r="J372" s="228">
        <f>ROUND(I372*H372,2)</f>
        <v>0</v>
      </c>
      <c r="K372" s="224" t="s">
        <v>221</v>
      </c>
      <c r="L372" s="229"/>
      <c r="M372" s="230" t="s">
        <v>1</v>
      </c>
      <c r="N372" s="231" t="s">
        <v>49</v>
      </c>
      <c r="O372" s="72"/>
      <c r="P372" s="196">
        <f>O372*H372</f>
        <v>0</v>
      </c>
      <c r="Q372" s="196">
        <v>4.5999999999999999E-3</v>
      </c>
      <c r="R372" s="196">
        <f>Q372*H372</f>
        <v>3.381E-2</v>
      </c>
      <c r="S372" s="196">
        <v>0</v>
      </c>
      <c r="T372" s="197">
        <f>S372*H372</f>
        <v>0</v>
      </c>
      <c r="U372" s="35"/>
      <c r="V372" s="35"/>
      <c r="W372" s="35"/>
      <c r="X372" s="35"/>
      <c r="Y372" s="35"/>
      <c r="Z372" s="35"/>
      <c r="AA372" s="35"/>
      <c r="AB372" s="35"/>
      <c r="AC372" s="35"/>
      <c r="AD372" s="35"/>
      <c r="AE372" s="35"/>
      <c r="AR372" s="198" t="s">
        <v>163</v>
      </c>
      <c r="AT372" s="198" t="s">
        <v>270</v>
      </c>
      <c r="AU372" s="198" t="s">
        <v>144</v>
      </c>
      <c r="AY372" s="18" t="s">
        <v>132</v>
      </c>
      <c r="BE372" s="199">
        <f>IF(N372="základní",J372,0)</f>
        <v>0</v>
      </c>
      <c r="BF372" s="199">
        <f>IF(N372="snížená",J372,0)</f>
        <v>0</v>
      </c>
      <c r="BG372" s="199">
        <f>IF(N372="zákl. přenesená",J372,0)</f>
        <v>0</v>
      </c>
      <c r="BH372" s="199">
        <f>IF(N372="sníž. přenesená",J372,0)</f>
        <v>0</v>
      </c>
      <c r="BI372" s="199">
        <f>IF(N372="nulová",J372,0)</f>
        <v>0</v>
      </c>
      <c r="BJ372" s="18" t="s">
        <v>21</v>
      </c>
      <c r="BK372" s="199">
        <f>ROUND(I372*H372,2)</f>
        <v>0</v>
      </c>
      <c r="BL372" s="18" t="s">
        <v>131</v>
      </c>
      <c r="BM372" s="198" t="s">
        <v>693</v>
      </c>
    </row>
    <row r="373" spans="1:65" s="14" customFormat="1" ht="11.25">
      <c r="B373" s="211"/>
      <c r="C373" s="212"/>
      <c r="D373" s="202" t="s">
        <v>231</v>
      </c>
      <c r="E373" s="213" t="s">
        <v>1</v>
      </c>
      <c r="F373" s="214" t="s">
        <v>689</v>
      </c>
      <c r="G373" s="212"/>
      <c r="H373" s="215">
        <v>7</v>
      </c>
      <c r="I373" s="216"/>
      <c r="J373" s="212"/>
      <c r="K373" s="212"/>
      <c r="L373" s="217"/>
      <c r="M373" s="218"/>
      <c r="N373" s="219"/>
      <c r="O373" s="219"/>
      <c r="P373" s="219"/>
      <c r="Q373" s="219"/>
      <c r="R373" s="219"/>
      <c r="S373" s="219"/>
      <c r="T373" s="220"/>
      <c r="AT373" s="221" t="s">
        <v>231</v>
      </c>
      <c r="AU373" s="221" t="s">
        <v>144</v>
      </c>
      <c r="AV373" s="14" t="s">
        <v>93</v>
      </c>
      <c r="AW373" s="14" t="s">
        <v>41</v>
      </c>
      <c r="AX373" s="14" t="s">
        <v>84</v>
      </c>
      <c r="AY373" s="221" t="s">
        <v>132</v>
      </c>
    </row>
    <row r="374" spans="1:65" s="14" customFormat="1" ht="11.25">
      <c r="B374" s="211"/>
      <c r="C374" s="212"/>
      <c r="D374" s="202" t="s">
        <v>231</v>
      </c>
      <c r="E374" s="213" t="s">
        <v>1</v>
      </c>
      <c r="F374" s="214" t="s">
        <v>694</v>
      </c>
      <c r="G374" s="212"/>
      <c r="H374" s="215">
        <v>0.35</v>
      </c>
      <c r="I374" s="216"/>
      <c r="J374" s="212"/>
      <c r="K374" s="212"/>
      <c r="L374" s="217"/>
      <c r="M374" s="218"/>
      <c r="N374" s="219"/>
      <c r="O374" s="219"/>
      <c r="P374" s="219"/>
      <c r="Q374" s="219"/>
      <c r="R374" s="219"/>
      <c r="S374" s="219"/>
      <c r="T374" s="220"/>
      <c r="AT374" s="221" t="s">
        <v>231</v>
      </c>
      <c r="AU374" s="221" t="s">
        <v>144</v>
      </c>
      <c r="AV374" s="14" t="s">
        <v>93</v>
      </c>
      <c r="AW374" s="14" t="s">
        <v>41</v>
      </c>
      <c r="AX374" s="14" t="s">
        <v>84</v>
      </c>
      <c r="AY374" s="221" t="s">
        <v>132</v>
      </c>
    </row>
    <row r="375" spans="1:65" s="15" customFormat="1" ht="11.25">
      <c r="B375" s="235"/>
      <c r="C375" s="236"/>
      <c r="D375" s="202" t="s">
        <v>231</v>
      </c>
      <c r="E375" s="237" t="s">
        <v>1</v>
      </c>
      <c r="F375" s="238" t="s">
        <v>331</v>
      </c>
      <c r="G375" s="236"/>
      <c r="H375" s="239">
        <v>7.35</v>
      </c>
      <c r="I375" s="240"/>
      <c r="J375" s="236"/>
      <c r="K375" s="236"/>
      <c r="L375" s="241"/>
      <c r="M375" s="242"/>
      <c r="N375" s="243"/>
      <c r="O375" s="243"/>
      <c r="P375" s="243"/>
      <c r="Q375" s="243"/>
      <c r="R375" s="243"/>
      <c r="S375" s="243"/>
      <c r="T375" s="244"/>
      <c r="AT375" s="245" t="s">
        <v>231</v>
      </c>
      <c r="AU375" s="245" t="s">
        <v>144</v>
      </c>
      <c r="AV375" s="15" t="s">
        <v>131</v>
      </c>
      <c r="AW375" s="15" t="s">
        <v>41</v>
      </c>
      <c r="AX375" s="15" t="s">
        <v>21</v>
      </c>
      <c r="AY375" s="245" t="s">
        <v>132</v>
      </c>
    </row>
    <row r="376" spans="1:65" s="2" customFormat="1" ht="33" customHeight="1">
      <c r="A376" s="35"/>
      <c r="B376" s="36"/>
      <c r="C376" s="187" t="s">
        <v>695</v>
      </c>
      <c r="D376" s="187" t="s">
        <v>135</v>
      </c>
      <c r="E376" s="188" t="s">
        <v>696</v>
      </c>
      <c r="F376" s="189" t="s">
        <v>697</v>
      </c>
      <c r="G376" s="190" t="s">
        <v>202</v>
      </c>
      <c r="H376" s="191">
        <v>8</v>
      </c>
      <c r="I376" s="192"/>
      <c r="J376" s="193">
        <f>ROUND(I376*H376,2)</f>
        <v>0</v>
      </c>
      <c r="K376" s="189" t="s">
        <v>221</v>
      </c>
      <c r="L376" s="40"/>
      <c r="M376" s="194" t="s">
        <v>1</v>
      </c>
      <c r="N376" s="195" t="s">
        <v>49</v>
      </c>
      <c r="O376" s="72"/>
      <c r="P376" s="196">
        <f>O376*H376</f>
        <v>0</v>
      </c>
      <c r="Q376" s="196">
        <v>0</v>
      </c>
      <c r="R376" s="196">
        <f>Q376*H376</f>
        <v>0</v>
      </c>
      <c r="S376" s="196">
        <v>0</v>
      </c>
      <c r="T376" s="197">
        <f>S376*H376</f>
        <v>0</v>
      </c>
      <c r="U376" s="35"/>
      <c r="V376" s="35"/>
      <c r="W376" s="35"/>
      <c r="X376" s="35"/>
      <c r="Y376" s="35"/>
      <c r="Z376" s="35"/>
      <c r="AA376" s="35"/>
      <c r="AB376" s="35"/>
      <c r="AC376" s="35"/>
      <c r="AD376" s="35"/>
      <c r="AE376" s="35"/>
      <c r="AR376" s="198" t="s">
        <v>131</v>
      </c>
      <c r="AT376" s="198" t="s">
        <v>135</v>
      </c>
      <c r="AU376" s="198" t="s">
        <v>144</v>
      </c>
      <c r="AY376" s="18" t="s">
        <v>132</v>
      </c>
      <c r="BE376" s="199">
        <f>IF(N376="základní",J376,0)</f>
        <v>0</v>
      </c>
      <c r="BF376" s="199">
        <f>IF(N376="snížená",J376,0)</f>
        <v>0</v>
      </c>
      <c r="BG376" s="199">
        <f>IF(N376="zákl. přenesená",J376,0)</f>
        <v>0</v>
      </c>
      <c r="BH376" s="199">
        <f>IF(N376="sníž. přenesená",J376,0)</f>
        <v>0</v>
      </c>
      <c r="BI376" s="199">
        <f>IF(N376="nulová",J376,0)</f>
        <v>0</v>
      </c>
      <c r="BJ376" s="18" t="s">
        <v>21</v>
      </c>
      <c r="BK376" s="199">
        <f>ROUND(I376*H376,2)</f>
        <v>0</v>
      </c>
      <c r="BL376" s="18" t="s">
        <v>131</v>
      </c>
      <c r="BM376" s="198" t="s">
        <v>698</v>
      </c>
    </row>
    <row r="377" spans="1:65" s="14" customFormat="1" ht="11.25">
      <c r="B377" s="211"/>
      <c r="C377" s="212"/>
      <c r="D377" s="202" t="s">
        <v>231</v>
      </c>
      <c r="E377" s="213" t="s">
        <v>1</v>
      </c>
      <c r="F377" s="214" t="s">
        <v>699</v>
      </c>
      <c r="G377" s="212"/>
      <c r="H377" s="215">
        <v>8</v>
      </c>
      <c r="I377" s="216"/>
      <c r="J377" s="212"/>
      <c r="K377" s="212"/>
      <c r="L377" s="217"/>
      <c r="M377" s="218"/>
      <c r="N377" s="219"/>
      <c r="O377" s="219"/>
      <c r="P377" s="219"/>
      <c r="Q377" s="219"/>
      <c r="R377" s="219"/>
      <c r="S377" s="219"/>
      <c r="T377" s="220"/>
      <c r="AT377" s="221" t="s">
        <v>231</v>
      </c>
      <c r="AU377" s="221" t="s">
        <v>144</v>
      </c>
      <c r="AV377" s="14" t="s">
        <v>93</v>
      </c>
      <c r="AW377" s="14" t="s">
        <v>41</v>
      </c>
      <c r="AX377" s="14" t="s">
        <v>21</v>
      </c>
      <c r="AY377" s="221" t="s">
        <v>132</v>
      </c>
    </row>
    <row r="378" spans="1:65" s="2" customFormat="1" ht="16.5" customHeight="1">
      <c r="A378" s="35"/>
      <c r="B378" s="36"/>
      <c r="C378" s="222" t="s">
        <v>700</v>
      </c>
      <c r="D378" s="222" t="s">
        <v>270</v>
      </c>
      <c r="E378" s="223" t="s">
        <v>701</v>
      </c>
      <c r="F378" s="224" t="s">
        <v>702</v>
      </c>
      <c r="G378" s="225" t="s">
        <v>202</v>
      </c>
      <c r="H378" s="226">
        <v>8</v>
      </c>
      <c r="I378" s="227"/>
      <c r="J378" s="228">
        <f>ROUND(I378*H378,2)</f>
        <v>0</v>
      </c>
      <c r="K378" s="224" t="s">
        <v>221</v>
      </c>
      <c r="L378" s="229"/>
      <c r="M378" s="230" t="s">
        <v>1</v>
      </c>
      <c r="N378" s="231" t="s">
        <v>49</v>
      </c>
      <c r="O378" s="72"/>
      <c r="P378" s="196">
        <f>O378*H378</f>
        <v>0</v>
      </c>
      <c r="Q378" s="196">
        <v>1.48E-3</v>
      </c>
      <c r="R378" s="196">
        <f>Q378*H378</f>
        <v>1.184E-2</v>
      </c>
      <c r="S378" s="196">
        <v>0</v>
      </c>
      <c r="T378" s="197">
        <f>S378*H378</f>
        <v>0</v>
      </c>
      <c r="U378" s="35"/>
      <c r="V378" s="35"/>
      <c r="W378" s="35"/>
      <c r="X378" s="35"/>
      <c r="Y378" s="35"/>
      <c r="Z378" s="35"/>
      <c r="AA378" s="35"/>
      <c r="AB378" s="35"/>
      <c r="AC378" s="35"/>
      <c r="AD378" s="35"/>
      <c r="AE378" s="35"/>
      <c r="AR378" s="198" t="s">
        <v>163</v>
      </c>
      <c r="AT378" s="198" t="s">
        <v>270</v>
      </c>
      <c r="AU378" s="198" t="s">
        <v>144</v>
      </c>
      <c r="AY378" s="18" t="s">
        <v>132</v>
      </c>
      <c r="BE378" s="199">
        <f>IF(N378="základní",J378,0)</f>
        <v>0</v>
      </c>
      <c r="BF378" s="199">
        <f>IF(N378="snížená",J378,0)</f>
        <v>0</v>
      </c>
      <c r="BG378" s="199">
        <f>IF(N378="zákl. přenesená",J378,0)</f>
        <v>0</v>
      </c>
      <c r="BH378" s="199">
        <f>IF(N378="sníž. přenesená",J378,0)</f>
        <v>0</v>
      </c>
      <c r="BI378" s="199">
        <f>IF(N378="nulová",J378,0)</f>
        <v>0</v>
      </c>
      <c r="BJ378" s="18" t="s">
        <v>21</v>
      </c>
      <c r="BK378" s="199">
        <f>ROUND(I378*H378,2)</f>
        <v>0</v>
      </c>
      <c r="BL378" s="18" t="s">
        <v>131</v>
      </c>
      <c r="BM378" s="198" t="s">
        <v>703</v>
      </c>
    </row>
    <row r="379" spans="1:65" s="2" customFormat="1" ht="33" customHeight="1">
      <c r="A379" s="35"/>
      <c r="B379" s="36"/>
      <c r="C379" s="187" t="s">
        <v>704</v>
      </c>
      <c r="D379" s="187" t="s">
        <v>135</v>
      </c>
      <c r="E379" s="188" t="s">
        <v>705</v>
      </c>
      <c r="F379" s="189" t="s">
        <v>706</v>
      </c>
      <c r="G379" s="190" t="s">
        <v>202</v>
      </c>
      <c r="H379" s="191">
        <v>2</v>
      </c>
      <c r="I379" s="192"/>
      <c r="J379" s="193">
        <f>ROUND(I379*H379,2)</f>
        <v>0</v>
      </c>
      <c r="K379" s="189" t="s">
        <v>221</v>
      </c>
      <c r="L379" s="40"/>
      <c r="M379" s="194" t="s">
        <v>1</v>
      </c>
      <c r="N379" s="195" t="s">
        <v>49</v>
      </c>
      <c r="O379" s="72"/>
      <c r="P379" s="196">
        <f>O379*H379</f>
        <v>0</v>
      </c>
      <c r="Q379" s="196">
        <v>1.0000000000000001E-5</v>
      </c>
      <c r="R379" s="196">
        <f>Q379*H379</f>
        <v>2.0000000000000002E-5</v>
      </c>
      <c r="S379" s="196">
        <v>0</v>
      </c>
      <c r="T379" s="197">
        <f>S379*H379</f>
        <v>0</v>
      </c>
      <c r="U379" s="35"/>
      <c r="V379" s="35"/>
      <c r="W379" s="35"/>
      <c r="X379" s="35"/>
      <c r="Y379" s="35"/>
      <c r="Z379" s="35"/>
      <c r="AA379" s="35"/>
      <c r="AB379" s="35"/>
      <c r="AC379" s="35"/>
      <c r="AD379" s="35"/>
      <c r="AE379" s="35"/>
      <c r="AR379" s="198" t="s">
        <v>131</v>
      </c>
      <c r="AT379" s="198" t="s">
        <v>135</v>
      </c>
      <c r="AU379" s="198" t="s">
        <v>144</v>
      </c>
      <c r="AY379" s="18" t="s">
        <v>132</v>
      </c>
      <c r="BE379" s="199">
        <f>IF(N379="základní",J379,0)</f>
        <v>0</v>
      </c>
      <c r="BF379" s="199">
        <f>IF(N379="snížená",J379,0)</f>
        <v>0</v>
      </c>
      <c r="BG379" s="199">
        <f>IF(N379="zákl. přenesená",J379,0)</f>
        <v>0</v>
      </c>
      <c r="BH379" s="199">
        <f>IF(N379="sníž. přenesená",J379,0)</f>
        <v>0</v>
      </c>
      <c r="BI379" s="199">
        <f>IF(N379="nulová",J379,0)</f>
        <v>0</v>
      </c>
      <c r="BJ379" s="18" t="s">
        <v>21</v>
      </c>
      <c r="BK379" s="199">
        <f>ROUND(I379*H379,2)</f>
        <v>0</v>
      </c>
      <c r="BL379" s="18" t="s">
        <v>131</v>
      </c>
      <c r="BM379" s="198" t="s">
        <v>707</v>
      </c>
    </row>
    <row r="380" spans="1:65" s="2" customFormat="1" ht="24">
      <c r="A380" s="35"/>
      <c r="B380" s="36"/>
      <c r="C380" s="222" t="s">
        <v>708</v>
      </c>
      <c r="D380" s="222" t="s">
        <v>270</v>
      </c>
      <c r="E380" s="223" t="s">
        <v>709</v>
      </c>
      <c r="F380" s="224" t="s">
        <v>710</v>
      </c>
      <c r="G380" s="225" t="s">
        <v>202</v>
      </c>
      <c r="H380" s="226">
        <v>2</v>
      </c>
      <c r="I380" s="227"/>
      <c r="J380" s="228">
        <f>ROUND(I380*H380,2)</f>
        <v>0</v>
      </c>
      <c r="K380" s="224" t="s">
        <v>221</v>
      </c>
      <c r="L380" s="229"/>
      <c r="M380" s="230" t="s">
        <v>1</v>
      </c>
      <c r="N380" s="231" t="s">
        <v>49</v>
      </c>
      <c r="O380" s="72"/>
      <c r="P380" s="196">
        <f>O380*H380</f>
        <v>0</v>
      </c>
      <c r="Q380" s="196">
        <v>2.8E-3</v>
      </c>
      <c r="R380" s="196">
        <f>Q380*H380</f>
        <v>5.5999999999999999E-3</v>
      </c>
      <c r="S380" s="196">
        <v>0</v>
      </c>
      <c r="T380" s="197">
        <f>S380*H380</f>
        <v>0</v>
      </c>
      <c r="U380" s="35"/>
      <c r="V380" s="35"/>
      <c r="W380" s="35"/>
      <c r="X380" s="35"/>
      <c r="Y380" s="35"/>
      <c r="Z380" s="35"/>
      <c r="AA380" s="35"/>
      <c r="AB380" s="35"/>
      <c r="AC380" s="35"/>
      <c r="AD380" s="35"/>
      <c r="AE380" s="35"/>
      <c r="AR380" s="198" t="s">
        <v>163</v>
      </c>
      <c r="AT380" s="198" t="s">
        <v>270</v>
      </c>
      <c r="AU380" s="198" t="s">
        <v>144</v>
      </c>
      <c r="AY380" s="18" t="s">
        <v>132</v>
      </c>
      <c r="BE380" s="199">
        <f>IF(N380="základní",J380,0)</f>
        <v>0</v>
      </c>
      <c r="BF380" s="199">
        <f>IF(N380="snížená",J380,0)</f>
        <v>0</v>
      </c>
      <c r="BG380" s="199">
        <f>IF(N380="zákl. přenesená",J380,0)</f>
        <v>0</v>
      </c>
      <c r="BH380" s="199">
        <f>IF(N380="sníž. přenesená",J380,0)</f>
        <v>0</v>
      </c>
      <c r="BI380" s="199">
        <f>IF(N380="nulová",J380,0)</f>
        <v>0</v>
      </c>
      <c r="BJ380" s="18" t="s">
        <v>21</v>
      </c>
      <c r="BK380" s="199">
        <f>ROUND(I380*H380,2)</f>
        <v>0</v>
      </c>
      <c r="BL380" s="18" t="s">
        <v>131</v>
      </c>
      <c r="BM380" s="198" t="s">
        <v>711</v>
      </c>
    </row>
    <row r="381" spans="1:65" s="2" customFormat="1" ht="24">
      <c r="A381" s="35"/>
      <c r="B381" s="36"/>
      <c r="C381" s="187" t="s">
        <v>712</v>
      </c>
      <c r="D381" s="187" t="s">
        <v>135</v>
      </c>
      <c r="E381" s="188" t="s">
        <v>713</v>
      </c>
      <c r="F381" s="189" t="s">
        <v>714</v>
      </c>
      <c r="G381" s="190" t="s">
        <v>229</v>
      </c>
      <c r="H381" s="191">
        <v>2</v>
      </c>
      <c r="I381" s="192"/>
      <c r="J381" s="193">
        <f>ROUND(I381*H381,2)</f>
        <v>0</v>
      </c>
      <c r="K381" s="189" t="s">
        <v>1</v>
      </c>
      <c r="L381" s="40"/>
      <c r="M381" s="194" t="s">
        <v>1</v>
      </c>
      <c r="N381" s="195" t="s">
        <v>49</v>
      </c>
      <c r="O381" s="72"/>
      <c r="P381" s="196">
        <f>O381*H381</f>
        <v>0</v>
      </c>
      <c r="Q381" s="196">
        <v>0</v>
      </c>
      <c r="R381" s="196">
        <f>Q381*H381</f>
        <v>0</v>
      </c>
      <c r="S381" s="196">
        <v>0</v>
      </c>
      <c r="T381" s="197">
        <f>S381*H381</f>
        <v>0</v>
      </c>
      <c r="U381" s="35"/>
      <c r="V381" s="35"/>
      <c r="W381" s="35"/>
      <c r="X381" s="35"/>
      <c r="Y381" s="35"/>
      <c r="Z381" s="35"/>
      <c r="AA381" s="35"/>
      <c r="AB381" s="35"/>
      <c r="AC381" s="35"/>
      <c r="AD381" s="35"/>
      <c r="AE381" s="35"/>
      <c r="AR381" s="198" t="s">
        <v>131</v>
      </c>
      <c r="AT381" s="198" t="s">
        <v>135</v>
      </c>
      <c r="AU381" s="198" t="s">
        <v>144</v>
      </c>
      <c r="AY381" s="18" t="s">
        <v>132</v>
      </c>
      <c r="BE381" s="199">
        <f>IF(N381="základní",J381,0)</f>
        <v>0</v>
      </c>
      <c r="BF381" s="199">
        <f>IF(N381="snížená",J381,0)</f>
        <v>0</v>
      </c>
      <c r="BG381" s="199">
        <f>IF(N381="zákl. přenesená",J381,0)</f>
        <v>0</v>
      </c>
      <c r="BH381" s="199">
        <f>IF(N381="sníž. přenesená",J381,0)</f>
        <v>0</v>
      </c>
      <c r="BI381" s="199">
        <f>IF(N381="nulová",J381,0)</f>
        <v>0</v>
      </c>
      <c r="BJ381" s="18" t="s">
        <v>21</v>
      </c>
      <c r="BK381" s="199">
        <f>ROUND(I381*H381,2)</f>
        <v>0</v>
      </c>
      <c r="BL381" s="18" t="s">
        <v>131</v>
      </c>
      <c r="BM381" s="198" t="s">
        <v>715</v>
      </c>
    </row>
    <row r="382" spans="1:65" s="13" customFormat="1" ht="11.25">
      <c r="B382" s="200"/>
      <c r="C382" s="201"/>
      <c r="D382" s="202" t="s">
        <v>231</v>
      </c>
      <c r="E382" s="203" t="s">
        <v>1</v>
      </c>
      <c r="F382" s="204" t="s">
        <v>716</v>
      </c>
      <c r="G382" s="201"/>
      <c r="H382" s="203" t="s">
        <v>1</v>
      </c>
      <c r="I382" s="205"/>
      <c r="J382" s="201"/>
      <c r="K382" s="201"/>
      <c r="L382" s="206"/>
      <c r="M382" s="207"/>
      <c r="N382" s="208"/>
      <c r="O382" s="208"/>
      <c r="P382" s="208"/>
      <c r="Q382" s="208"/>
      <c r="R382" s="208"/>
      <c r="S382" s="208"/>
      <c r="T382" s="209"/>
      <c r="AT382" s="210" t="s">
        <v>231</v>
      </c>
      <c r="AU382" s="210" t="s">
        <v>144</v>
      </c>
      <c r="AV382" s="13" t="s">
        <v>21</v>
      </c>
      <c r="AW382" s="13" t="s">
        <v>41</v>
      </c>
      <c r="AX382" s="13" t="s">
        <v>84</v>
      </c>
      <c r="AY382" s="210" t="s">
        <v>132</v>
      </c>
    </row>
    <row r="383" spans="1:65" s="14" customFormat="1" ht="11.25">
      <c r="B383" s="211"/>
      <c r="C383" s="212"/>
      <c r="D383" s="202" t="s">
        <v>231</v>
      </c>
      <c r="E383" s="213" t="s">
        <v>1</v>
      </c>
      <c r="F383" s="214" t="s">
        <v>717</v>
      </c>
      <c r="G383" s="212"/>
      <c r="H383" s="215">
        <v>2</v>
      </c>
      <c r="I383" s="216"/>
      <c r="J383" s="212"/>
      <c r="K383" s="212"/>
      <c r="L383" s="217"/>
      <c r="M383" s="218"/>
      <c r="N383" s="219"/>
      <c r="O383" s="219"/>
      <c r="P383" s="219"/>
      <c r="Q383" s="219"/>
      <c r="R383" s="219"/>
      <c r="S383" s="219"/>
      <c r="T383" s="220"/>
      <c r="AT383" s="221" t="s">
        <v>231</v>
      </c>
      <c r="AU383" s="221" t="s">
        <v>144</v>
      </c>
      <c r="AV383" s="14" t="s">
        <v>93</v>
      </c>
      <c r="AW383" s="14" t="s">
        <v>41</v>
      </c>
      <c r="AX383" s="14" t="s">
        <v>21</v>
      </c>
      <c r="AY383" s="221" t="s">
        <v>132</v>
      </c>
    </row>
    <row r="384" spans="1:65" s="12" customFormat="1" ht="20.85" customHeight="1">
      <c r="B384" s="171"/>
      <c r="C384" s="172"/>
      <c r="D384" s="173" t="s">
        <v>83</v>
      </c>
      <c r="E384" s="185" t="s">
        <v>718</v>
      </c>
      <c r="F384" s="185" t="s">
        <v>719</v>
      </c>
      <c r="G384" s="172"/>
      <c r="H384" s="172"/>
      <c r="I384" s="175"/>
      <c r="J384" s="186">
        <f>BK384</f>
        <v>0</v>
      </c>
      <c r="K384" s="172"/>
      <c r="L384" s="177"/>
      <c r="M384" s="178"/>
      <c r="N384" s="179"/>
      <c r="O384" s="179"/>
      <c r="P384" s="180">
        <f>SUM(P385:P392)</f>
        <v>0</v>
      </c>
      <c r="Q384" s="179"/>
      <c r="R384" s="180">
        <f>SUM(R385:R392)</f>
        <v>3.6073599999999995</v>
      </c>
      <c r="S384" s="179"/>
      <c r="T384" s="181">
        <f>SUM(T385:T392)</f>
        <v>0</v>
      </c>
      <c r="AR384" s="182" t="s">
        <v>21</v>
      </c>
      <c r="AT384" s="183" t="s">
        <v>83</v>
      </c>
      <c r="AU384" s="183" t="s">
        <v>93</v>
      </c>
      <c r="AY384" s="182" t="s">
        <v>132</v>
      </c>
      <c r="BK384" s="184">
        <f>SUM(BK385:BK392)</f>
        <v>0</v>
      </c>
    </row>
    <row r="385" spans="1:65" s="2" customFormat="1" ht="24">
      <c r="A385" s="35"/>
      <c r="B385" s="36"/>
      <c r="C385" s="187" t="s">
        <v>720</v>
      </c>
      <c r="D385" s="187" t="s">
        <v>135</v>
      </c>
      <c r="E385" s="188" t="s">
        <v>721</v>
      </c>
      <c r="F385" s="189" t="s">
        <v>722</v>
      </c>
      <c r="G385" s="190" t="s">
        <v>202</v>
      </c>
      <c r="H385" s="191">
        <v>4</v>
      </c>
      <c r="I385" s="192"/>
      <c r="J385" s="193">
        <f t="shared" ref="J385:J392" si="0">ROUND(I385*H385,2)</f>
        <v>0</v>
      </c>
      <c r="K385" s="189" t="s">
        <v>1</v>
      </c>
      <c r="L385" s="40"/>
      <c r="M385" s="194" t="s">
        <v>1</v>
      </c>
      <c r="N385" s="195" t="s">
        <v>49</v>
      </c>
      <c r="O385" s="72"/>
      <c r="P385" s="196">
        <f t="shared" ref="P385:P392" si="1">O385*H385</f>
        <v>0</v>
      </c>
      <c r="Q385" s="196">
        <v>0.34089999999999998</v>
      </c>
      <c r="R385" s="196">
        <f t="shared" ref="R385:R392" si="2">Q385*H385</f>
        <v>1.3635999999999999</v>
      </c>
      <c r="S385" s="196">
        <v>0</v>
      </c>
      <c r="T385" s="197">
        <f t="shared" ref="T385:T392" si="3">S385*H385</f>
        <v>0</v>
      </c>
      <c r="U385" s="35"/>
      <c r="V385" s="35"/>
      <c r="W385" s="35"/>
      <c r="X385" s="35"/>
      <c r="Y385" s="35"/>
      <c r="Z385" s="35"/>
      <c r="AA385" s="35"/>
      <c r="AB385" s="35"/>
      <c r="AC385" s="35"/>
      <c r="AD385" s="35"/>
      <c r="AE385" s="35"/>
      <c r="AR385" s="198" t="s">
        <v>131</v>
      </c>
      <c r="AT385" s="198" t="s">
        <v>135</v>
      </c>
      <c r="AU385" s="198" t="s">
        <v>144</v>
      </c>
      <c r="AY385" s="18" t="s">
        <v>132</v>
      </c>
      <c r="BE385" s="199">
        <f t="shared" ref="BE385:BE392" si="4">IF(N385="základní",J385,0)</f>
        <v>0</v>
      </c>
      <c r="BF385" s="199">
        <f t="shared" ref="BF385:BF392" si="5">IF(N385="snížená",J385,0)</f>
        <v>0</v>
      </c>
      <c r="BG385" s="199">
        <f t="shared" ref="BG385:BG392" si="6">IF(N385="zákl. přenesená",J385,0)</f>
        <v>0</v>
      </c>
      <c r="BH385" s="199">
        <f t="shared" ref="BH385:BH392" si="7">IF(N385="sníž. přenesená",J385,0)</f>
        <v>0</v>
      </c>
      <c r="BI385" s="199">
        <f t="shared" ref="BI385:BI392" si="8">IF(N385="nulová",J385,0)</f>
        <v>0</v>
      </c>
      <c r="BJ385" s="18" t="s">
        <v>21</v>
      </c>
      <c r="BK385" s="199">
        <f t="shared" ref="BK385:BK392" si="9">ROUND(I385*H385,2)</f>
        <v>0</v>
      </c>
      <c r="BL385" s="18" t="s">
        <v>131</v>
      </c>
      <c r="BM385" s="198" t="s">
        <v>723</v>
      </c>
    </row>
    <row r="386" spans="1:65" s="2" customFormat="1" ht="24">
      <c r="A386" s="35"/>
      <c r="B386" s="36"/>
      <c r="C386" s="222" t="s">
        <v>724</v>
      </c>
      <c r="D386" s="222" t="s">
        <v>270</v>
      </c>
      <c r="E386" s="223" t="s">
        <v>725</v>
      </c>
      <c r="F386" s="224" t="s">
        <v>726</v>
      </c>
      <c r="G386" s="225" t="s">
        <v>202</v>
      </c>
      <c r="H386" s="226">
        <v>4</v>
      </c>
      <c r="I386" s="227"/>
      <c r="J386" s="228">
        <f t="shared" si="0"/>
        <v>0</v>
      </c>
      <c r="K386" s="224" t="s">
        <v>1</v>
      </c>
      <c r="L386" s="229"/>
      <c r="M386" s="230" t="s">
        <v>1</v>
      </c>
      <c r="N386" s="231" t="s">
        <v>49</v>
      </c>
      <c r="O386" s="72"/>
      <c r="P386" s="196">
        <f t="shared" si="1"/>
        <v>0</v>
      </c>
      <c r="Q386" s="196">
        <v>2.7E-2</v>
      </c>
      <c r="R386" s="196">
        <f t="shared" si="2"/>
        <v>0.108</v>
      </c>
      <c r="S386" s="196">
        <v>0</v>
      </c>
      <c r="T386" s="197">
        <f t="shared" si="3"/>
        <v>0</v>
      </c>
      <c r="U386" s="35"/>
      <c r="V386" s="35"/>
      <c r="W386" s="35"/>
      <c r="X386" s="35"/>
      <c r="Y386" s="35"/>
      <c r="Z386" s="35"/>
      <c r="AA386" s="35"/>
      <c r="AB386" s="35"/>
      <c r="AC386" s="35"/>
      <c r="AD386" s="35"/>
      <c r="AE386" s="35"/>
      <c r="AR386" s="198" t="s">
        <v>163</v>
      </c>
      <c r="AT386" s="198" t="s">
        <v>270</v>
      </c>
      <c r="AU386" s="198" t="s">
        <v>144</v>
      </c>
      <c r="AY386" s="18" t="s">
        <v>132</v>
      </c>
      <c r="BE386" s="199">
        <f t="shared" si="4"/>
        <v>0</v>
      </c>
      <c r="BF386" s="199">
        <f t="shared" si="5"/>
        <v>0</v>
      </c>
      <c r="BG386" s="199">
        <f t="shared" si="6"/>
        <v>0</v>
      </c>
      <c r="BH386" s="199">
        <f t="shared" si="7"/>
        <v>0</v>
      </c>
      <c r="BI386" s="199">
        <f t="shared" si="8"/>
        <v>0</v>
      </c>
      <c r="BJ386" s="18" t="s">
        <v>21</v>
      </c>
      <c r="BK386" s="199">
        <f t="shared" si="9"/>
        <v>0</v>
      </c>
      <c r="BL386" s="18" t="s">
        <v>131</v>
      </c>
      <c r="BM386" s="198" t="s">
        <v>727</v>
      </c>
    </row>
    <row r="387" spans="1:65" s="2" customFormat="1" ht="24">
      <c r="A387" s="35"/>
      <c r="B387" s="36"/>
      <c r="C387" s="222" t="s">
        <v>728</v>
      </c>
      <c r="D387" s="222" t="s">
        <v>270</v>
      </c>
      <c r="E387" s="223" t="s">
        <v>729</v>
      </c>
      <c r="F387" s="224" t="s">
        <v>730</v>
      </c>
      <c r="G387" s="225" t="s">
        <v>202</v>
      </c>
      <c r="H387" s="226">
        <v>4</v>
      </c>
      <c r="I387" s="227"/>
      <c r="J387" s="228">
        <f t="shared" si="0"/>
        <v>0</v>
      </c>
      <c r="K387" s="224" t="s">
        <v>221</v>
      </c>
      <c r="L387" s="229"/>
      <c r="M387" s="230" t="s">
        <v>1</v>
      </c>
      <c r="N387" s="231" t="s">
        <v>49</v>
      </c>
      <c r="O387" s="72"/>
      <c r="P387" s="196">
        <f t="shared" si="1"/>
        <v>0</v>
      </c>
      <c r="Q387" s="196">
        <v>3.0000000000000001E-3</v>
      </c>
      <c r="R387" s="196">
        <f t="shared" si="2"/>
        <v>1.2E-2</v>
      </c>
      <c r="S387" s="196">
        <v>0</v>
      </c>
      <c r="T387" s="197">
        <f t="shared" si="3"/>
        <v>0</v>
      </c>
      <c r="U387" s="35"/>
      <c r="V387" s="35"/>
      <c r="W387" s="35"/>
      <c r="X387" s="35"/>
      <c r="Y387" s="35"/>
      <c r="Z387" s="35"/>
      <c r="AA387" s="35"/>
      <c r="AB387" s="35"/>
      <c r="AC387" s="35"/>
      <c r="AD387" s="35"/>
      <c r="AE387" s="35"/>
      <c r="AR387" s="198" t="s">
        <v>163</v>
      </c>
      <c r="AT387" s="198" t="s">
        <v>270</v>
      </c>
      <c r="AU387" s="198" t="s">
        <v>144</v>
      </c>
      <c r="AY387" s="18" t="s">
        <v>132</v>
      </c>
      <c r="BE387" s="199">
        <f t="shared" si="4"/>
        <v>0</v>
      </c>
      <c r="BF387" s="199">
        <f t="shared" si="5"/>
        <v>0</v>
      </c>
      <c r="BG387" s="199">
        <f t="shared" si="6"/>
        <v>0</v>
      </c>
      <c r="BH387" s="199">
        <f t="shared" si="7"/>
        <v>0</v>
      </c>
      <c r="BI387" s="199">
        <f t="shared" si="8"/>
        <v>0</v>
      </c>
      <c r="BJ387" s="18" t="s">
        <v>21</v>
      </c>
      <c r="BK387" s="199">
        <f t="shared" si="9"/>
        <v>0</v>
      </c>
      <c r="BL387" s="18" t="s">
        <v>131</v>
      </c>
      <c r="BM387" s="198" t="s">
        <v>731</v>
      </c>
    </row>
    <row r="388" spans="1:65" s="2" customFormat="1" ht="21.75" customHeight="1">
      <c r="A388" s="35"/>
      <c r="B388" s="36"/>
      <c r="C388" s="222" t="s">
        <v>732</v>
      </c>
      <c r="D388" s="222" t="s">
        <v>270</v>
      </c>
      <c r="E388" s="223" t="s">
        <v>733</v>
      </c>
      <c r="F388" s="224" t="s">
        <v>734</v>
      </c>
      <c r="G388" s="225" t="s">
        <v>202</v>
      </c>
      <c r="H388" s="226">
        <v>4</v>
      </c>
      <c r="I388" s="227"/>
      <c r="J388" s="228">
        <f t="shared" si="0"/>
        <v>0</v>
      </c>
      <c r="K388" s="224" t="s">
        <v>221</v>
      </c>
      <c r="L388" s="229"/>
      <c r="M388" s="230" t="s">
        <v>1</v>
      </c>
      <c r="N388" s="231" t="s">
        <v>49</v>
      </c>
      <c r="O388" s="72"/>
      <c r="P388" s="196">
        <f t="shared" si="1"/>
        <v>0</v>
      </c>
      <c r="Q388" s="196">
        <v>0.111</v>
      </c>
      <c r="R388" s="196">
        <f t="shared" si="2"/>
        <v>0.44400000000000001</v>
      </c>
      <c r="S388" s="196">
        <v>0</v>
      </c>
      <c r="T388" s="197">
        <f t="shared" si="3"/>
        <v>0</v>
      </c>
      <c r="U388" s="35"/>
      <c r="V388" s="35"/>
      <c r="W388" s="35"/>
      <c r="X388" s="35"/>
      <c r="Y388" s="35"/>
      <c r="Z388" s="35"/>
      <c r="AA388" s="35"/>
      <c r="AB388" s="35"/>
      <c r="AC388" s="35"/>
      <c r="AD388" s="35"/>
      <c r="AE388" s="35"/>
      <c r="AR388" s="198" t="s">
        <v>163</v>
      </c>
      <c r="AT388" s="198" t="s">
        <v>270</v>
      </c>
      <c r="AU388" s="198" t="s">
        <v>144</v>
      </c>
      <c r="AY388" s="18" t="s">
        <v>132</v>
      </c>
      <c r="BE388" s="199">
        <f t="shared" si="4"/>
        <v>0</v>
      </c>
      <c r="BF388" s="199">
        <f t="shared" si="5"/>
        <v>0</v>
      </c>
      <c r="BG388" s="199">
        <f t="shared" si="6"/>
        <v>0</v>
      </c>
      <c r="BH388" s="199">
        <f t="shared" si="7"/>
        <v>0</v>
      </c>
      <c r="BI388" s="199">
        <f t="shared" si="8"/>
        <v>0</v>
      </c>
      <c r="BJ388" s="18" t="s">
        <v>21</v>
      </c>
      <c r="BK388" s="199">
        <f t="shared" si="9"/>
        <v>0</v>
      </c>
      <c r="BL388" s="18" t="s">
        <v>131</v>
      </c>
      <c r="BM388" s="198" t="s">
        <v>735</v>
      </c>
    </row>
    <row r="389" spans="1:65" s="2" customFormat="1" ht="24">
      <c r="A389" s="35"/>
      <c r="B389" s="36"/>
      <c r="C389" s="222" t="s">
        <v>736</v>
      </c>
      <c r="D389" s="222" t="s">
        <v>270</v>
      </c>
      <c r="E389" s="223" t="s">
        <v>737</v>
      </c>
      <c r="F389" s="224" t="s">
        <v>738</v>
      </c>
      <c r="G389" s="225" t="s">
        <v>202</v>
      </c>
      <c r="H389" s="226">
        <v>4</v>
      </c>
      <c r="I389" s="227"/>
      <c r="J389" s="228">
        <f t="shared" si="0"/>
        <v>0</v>
      </c>
      <c r="K389" s="224" t="s">
        <v>221</v>
      </c>
      <c r="L389" s="229"/>
      <c r="M389" s="230" t="s">
        <v>1</v>
      </c>
      <c r="N389" s="231" t="s">
        <v>49</v>
      </c>
      <c r="O389" s="72"/>
      <c r="P389" s="196">
        <f t="shared" si="1"/>
        <v>0</v>
      </c>
      <c r="Q389" s="196">
        <v>0.08</v>
      </c>
      <c r="R389" s="196">
        <f t="shared" si="2"/>
        <v>0.32</v>
      </c>
      <c r="S389" s="196">
        <v>0</v>
      </c>
      <c r="T389" s="197">
        <f t="shared" si="3"/>
        <v>0</v>
      </c>
      <c r="U389" s="35"/>
      <c r="V389" s="35"/>
      <c r="W389" s="35"/>
      <c r="X389" s="35"/>
      <c r="Y389" s="35"/>
      <c r="Z389" s="35"/>
      <c r="AA389" s="35"/>
      <c r="AB389" s="35"/>
      <c r="AC389" s="35"/>
      <c r="AD389" s="35"/>
      <c r="AE389" s="35"/>
      <c r="AR389" s="198" t="s">
        <v>163</v>
      </c>
      <c r="AT389" s="198" t="s">
        <v>270</v>
      </c>
      <c r="AU389" s="198" t="s">
        <v>144</v>
      </c>
      <c r="AY389" s="18" t="s">
        <v>132</v>
      </c>
      <c r="BE389" s="199">
        <f t="shared" si="4"/>
        <v>0</v>
      </c>
      <c r="BF389" s="199">
        <f t="shared" si="5"/>
        <v>0</v>
      </c>
      <c r="BG389" s="199">
        <f t="shared" si="6"/>
        <v>0</v>
      </c>
      <c r="BH389" s="199">
        <f t="shared" si="7"/>
        <v>0</v>
      </c>
      <c r="BI389" s="199">
        <f t="shared" si="8"/>
        <v>0</v>
      </c>
      <c r="BJ389" s="18" t="s">
        <v>21</v>
      </c>
      <c r="BK389" s="199">
        <f t="shared" si="9"/>
        <v>0</v>
      </c>
      <c r="BL389" s="18" t="s">
        <v>131</v>
      </c>
      <c r="BM389" s="198" t="s">
        <v>739</v>
      </c>
    </row>
    <row r="390" spans="1:65" s="2" customFormat="1" ht="24">
      <c r="A390" s="35"/>
      <c r="B390" s="36"/>
      <c r="C390" s="222" t="s">
        <v>740</v>
      </c>
      <c r="D390" s="222" t="s">
        <v>270</v>
      </c>
      <c r="E390" s="223" t="s">
        <v>741</v>
      </c>
      <c r="F390" s="224" t="s">
        <v>742</v>
      </c>
      <c r="G390" s="225" t="s">
        <v>202</v>
      </c>
      <c r="H390" s="226">
        <v>4</v>
      </c>
      <c r="I390" s="227"/>
      <c r="J390" s="228">
        <f t="shared" si="0"/>
        <v>0</v>
      </c>
      <c r="K390" s="224" t="s">
        <v>1</v>
      </c>
      <c r="L390" s="229"/>
      <c r="M390" s="230" t="s">
        <v>1</v>
      </c>
      <c r="N390" s="231" t="s">
        <v>49</v>
      </c>
      <c r="O390" s="72"/>
      <c r="P390" s="196">
        <f t="shared" si="1"/>
        <v>0</v>
      </c>
      <c r="Q390" s="196">
        <v>7.1999999999999995E-2</v>
      </c>
      <c r="R390" s="196">
        <f t="shared" si="2"/>
        <v>0.28799999999999998</v>
      </c>
      <c r="S390" s="196">
        <v>0</v>
      </c>
      <c r="T390" s="197">
        <f t="shared" si="3"/>
        <v>0</v>
      </c>
      <c r="U390" s="35"/>
      <c r="V390" s="35"/>
      <c r="W390" s="35"/>
      <c r="X390" s="35"/>
      <c r="Y390" s="35"/>
      <c r="Z390" s="35"/>
      <c r="AA390" s="35"/>
      <c r="AB390" s="35"/>
      <c r="AC390" s="35"/>
      <c r="AD390" s="35"/>
      <c r="AE390" s="35"/>
      <c r="AR390" s="198" t="s">
        <v>163</v>
      </c>
      <c r="AT390" s="198" t="s">
        <v>270</v>
      </c>
      <c r="AU390" s="198" t="s">
        <v>144</v>
      </c>
      <c r="AY390" s="18" t="s">
        <v>132</v>
      </c>
      <c r="BE390" s="199">
        <f t="shared" si="4"/>
        <v>0</v>
      </c>
      <c r="BF390" s="199">
        <f t="shared" si="5"/>
        <v>0</v>
      </c>
      <c r="BG390" s="199">
        <f t="shared" si="6"/>
        <v>0</v>
      </c>
      <c r="BH390" s="199">
        <f t="shared" si="7"/>
        <v>0</v>
      </c>
      <c r="BI390" s="199">
        <f t="shared" si="8"/>
        <v>0</v>
      </c>
      <c r="BJ390" s="18" t="s">
        <v>21</v>
      </c>
      <c r="BK390" s="199">
        <f t="shared" si="9"/>
        <v>0</v>
      </c>
      <c r="BL390" s="18" t="s">
        <v>131</v>
      </c>
      <c r="BM390" s="198" t="s">
        <v>743</v>
      </c>
    </row>
    <row r="391" spans="1:65" s="2" customFormat="1" ht="24">
      <c r="A391" s="35"/>
      <c r="B391" s="36"/>
      <c r="C391" s="187" t="s">
        <v>744</v>
      </c>
      <c r="D391" s="187" t="s">
        <v>135</v>
      </c>
      <c r="E391" s="188" t="s">
        <v>745</v>
      </c>
      <c r="F391" s="189" t="s">
        <v>746</v>
      </c>
      <c r="G391" s="190" t="s">
        <v>202</v>
      </c>
      <c r="H391" s="191">
        <v>4</v>
      </c>
      <c r="I391" s="192"/>
      <c r="J391" s="193">
        <f t="shared" si="0"/>
        <v>0</v>
      </c>
      <c r="K391" s="189" t="s">
        <v>221</v>
      </c>
      <c r="L391" s="40"/>
      <c r="M391" s="194" t="s">
        <v>1</v>
      </c>
      <c r="N391" s="195" t="s">
        <v>49</v>
      </c>
      <c r="O391" s="72"/>
      <c r="P391" s="196">
        <f t="shared" si="1"/>
        <v>0</v>
      </c>
      <c r="Q391" s="196">
        <v>0.21734000000000001</v>
      </c>
      <c r="R391" s="196">
        <f t="shared" si="2"/>
        <v>0.86936000000000002</v>
      </c>
      <c r="S391" s="196">
        <v>0</v>
      </c>
      <c r="T391" s="197">
        <f t="shared" si="3"/>
        <v>0</v>
      </c>
      <c r="U391" s="35"/>
      <c r="V391" s="35"/>
      <c r="W391" s="35"/>
      <c r="X391" s="35"/>
      <c r="Y391" s="35"/>
      <c r="Z391" s="35"/>
      <c r="AA391" s="35"/>
      <c r="AB391" s="35"/>
      <c r="AC391" s="35"/>
      <c r="AD391" s="35"/>
      <c r="AE391" s="35"/>
      <c r="AR391" s="198" t="s">
        <v>131</v>
      </c>
      <c r="AT391" s="198" t="s">
        <v>135</v>
      </c>
      <c r="AU391" s="198" t="s">
        <v>144</v>
      </c>
      <c r="AY391" s="18" t="s">
        <v>132</v>
      </c>
      <c r="BE391" s="199">
        <f t="shared" si="4"/>
        <v>0</v>
      </c>
      <c r="BF391" s="199">
        <f t="shared" si="5"/>
        <v>0</v>
      </c>
      <c r="BG391" s="199">
        <f t="shared" si="6"/>
        <v>0</v>
      </c>
      <c r="BH391" s="199">
        <f t="shared" si="7"/>
        <v>0</v>
      </c>
      <c r="BI391" s="199">
        <f t="shared" si="8"/>
        <v>0</v>
      </c>
      <c r="BJ391" s="18" t="s">
        <v>21</v>
      </c>
      <c r="BK391" s="199">
        <f t="shared" si="9"/>
        <v>0</v>
      </c>
      <c r="BL391" s="18" t="s">
        <v>131</v>
      </c>
      <c r="BM391" s="198" t="s">
        <v>747</v>
      </c>
    </row>
    <row r="392" spans="1:65" s="2" customFormat="1" ht="16.5" customHeight="1">
      <c r="A392" s="35"/>
      <c r="B392" s="36"/>
      <c r="C392" s="222" t="s">
        <v>748</v>
      </c>
      <c r="D392" s="222" t="s">
        <v>270</v>
      </c>
      <c r="E392" s="223" t="s">
        <v>749</v>
      </c>
      <c r="F392" s="224" t="s">
        <v>750</v>
      </c>
      <c r="G392" s="225" t="s">
        <v>202</v>
      </c>
      <c r="H392" s="226">
        <v>4</v>
      </c>
      <c r="I392" s="227"/>
      <c r="J392" s="228">
        <f t="shared" si="0"/>
        <v>0</v>
      </c>
      <c r="K392" s="224" t="s">
        <v>221</v>
      </c>
      <c r="L392" s="229"/>
      <c r="M392" s="230" t="s">
        <v>1</v>
      </c>
      <c r="N392" s="231" t="s">
        <v>49</v>
      </c>
      <c r="O392" s="72"/>
      <c r="P392" s="196">
        <f t="shared" si="1"/>
        <v>0</v>
      </c>
      <c r="Q392" s="196">
        <v>5.0599999999999999E-2</v>
      </c>
      <c r="R392" s="196">
        <f t="shared" si="2"/>
        <v>0.2024</v>
      </c>
      <c r="S392" s="196">
        <v>0</v>
      </c>
      <c r="T392" s="197">
        <f t="shared" si="3"/>
        <v>0</v>
      </c>
      <c r="U392" s="35"/>
      <c r="V392" s="35"/>
      <c r="W392" s="35"/>
      <c r="X392" s="35"/>
      <c r="Y392" s="35"/>
      <c r="Z392" s="35"/>
      <c r="AA392" s="35"/>
      <c r="AB392" s="35"/>
      <c r="AC392" s="35"/>
      <c r="AD392" s="35"/>
      <c r="AE392" s="35"/>
      <c r="AR392" s="198" t="s">
        <v>163</v>
      </c>
      <c r="AT392" s="198" t="s">
        <v>270</v>
      </c>
      <c r="AU392" s="198" t="s">
        <v>144</v>
      </c>
      <c r="AY392" s="18" t="s">
        <v>132</v>
      </c>
      <c r="BE392" s="199">
        <f t="shared" si="4"/>
        <v>0</v>
      </c>
      <c r="BF392" s="199">
        <f t="shared" si="5"/>
        <v>0</v>
      </c>
      <c r="BG392" s="199">
        <f t="shared" si="6"/>
        <v>0</v>
      </c>
      <c r="BH392" s="199">
        <f t="shared" si="7"/>
        <v>0</v>
      </c>
      <c r="BI392" s="199">
        <f t="shared" si="8"/>
        <v>0</v>
      </c>
      <c r="BJ392" s="18" t="s">
        <v>21</v>
      </c>
      <c r="BK392" s="199">
        <f t="shared" si="9"/>
        <v>0</v>
      </c>
      <c r="BL392" s="18" t="s">
        <v>131</v>
      </c>
      <c r="BM392" s="198" t="s">
        <v>751</v>
      </c>
    </row>
    <row r="393" spans="1:65" s="12" customFormat="1" ht="22.9" customHeight="1">
      <c r="B393" s="171"/>
      <c r="C393" s="172"/>
      <c r="D393" s="173" t="s">
        <v>83</v>
      </c>
      <c r="E393" s="185" t="s">
        <v>167</v>
      </c>
      <c r="F393" s="185" t="s">
        <v>752</v>
      </c>
      <c r="G393" s="172"/>
      <c r="H393" s="172"/>
      <c r="I393" s="175"/>
      <c r="J393" s="186">
        <f>BK393</f>
        <v>0</v>
      </c>
      <c r="K393" s="172"/>
      <c r="L393" s="177"/>
      <c r="M393" s="178"/>
      <c r="N393" s="179"/>
      <c r="O393" s="179"/>
      <c r="P393" s="180">
        <f>P394+P410+P445+P473+P486+P511+P519</f>
        <v>0</v>
      </c>
      <c r="Q393" s="179"/>
      <c r="R393" s="180">
        <f>R394+R410+R445+R473+R486+R511+R519</f>
        <v>28.577288955000004</v>
      </c>
      <c r="S393" s="179"/>
      <c r="T393" s="181">
        <f>T394+T410+T445+T473+T486+T511+T519</f>
        <v>629.47577499999989</v>
      </c>
      <c r="AR393" s="182" t="s">
        <v>21</v>
      </c>
      <c r="AT393" s="183" t="s">
        <v>83</v>
      </c>
      <c r="AU393" s="183" t="s">
        <v>21</v>
      </c>
      <c r="AY393" s="182" t="s">
        <v>132</v>
      </c>
      <c r="BK393" s="184">
        <f>BK394+BK410+BK445+BK473+BK486+BK511+BK519</f>
        <v>0</v>
      </c>
    </row>
    <row r="394" spans="1:65" s="12" customFormat="1" ht="20.85" customHeight="1">
      <c r="B394" s="171"/>
      <c r="C394" s="172"/>
      <c r="D394" s="173" t="s">
        <v>83</v>
      </c>
      <c r="E394" s="185" t="s">
        <v>753</v>
      </c>
      <c r="F394" s="185" t="s">
        <v>754</v>
      </c>
      <c r="G394" s="172"/>
      <c r="H394" s="172"/>
      <c r="I394" s="175"/>
      <c r="J394" s="186">
        <f>BK394</f>
        <v>0</v>
      </c>
      <c r="K394" s="172"/>
      <c r="L394" s="177"/>
      <c r="M394" s="178"/>
      <c r="N394" s="179"/>
      <c r="O394" s="179"/>
      <c r="P394" s="180">
        <f>SUM(P395:P409)</f>
        <v>0</v>
      </c>
      <c r="Q394" s="179"/>
      <c r="R394" s="180">
        <f>SUM(R395:R409)</f>
        <v>6.5870550000000005E-3</v>
      </c>
      <c r="S394" s="179"/>
      <c r="T394" s="181">
        <f>SUM(T395:T409)</f>
        <v>25.62</v>
      </c>
      <c r="AR394" s="182" t="s">
        <v>21</v>
      </c>
      <c r="AT394" s="183" t="s">
        <v>83</v>
      </c>
      <c r="AU394" s="183" t="s">
        <v>93</v>
      </c>
      <c r="AY394" s="182" t="s">
        <v>132</v>
      </c>
      <c r="BK394" s="184">
        <f>SUM(BK395:BK409)</f>
        <v>0</v>
      </c>
    </row>
    <row r="395" spans="1:65" s="2" customFormat="1" ht="16.5" customHeight="1">
      <c r="A395" s="35"/>
      <c r="B395" s="36"/>
      <c r="C395" s="187" t="s">
        <v>755</v>
      </c>
      <c r="D395" s="187" t="s">
        <v>135</v>
      </c>
      <c r="E395" s="188" t="s">
        <v>756</v>
      </c>
      <c r="F395" s="189" t="s">
        <v>757</v>
      </c>
      <c r="G395" s="190" t="s">
        <v>478</v>
      </c>
      <c r="H395" s="191">
        <v>29.5</v>
      </c>
      <c r="I395" s="192"/>
      <c r="J395" s="193">
        <f>ROUND(I395*H395,2)</f>
        <v>0</v>
      </c>
      <c r="K395" s="189" t="s">
        <v>1</v>
      </c>
      <c r="L395" s="40"/>
      <c r="M395" s="194" t="s">
        <v>1</v>
      </c>
      <c r="N395" s="195" t="s">
        <v>49</v>
      </c>
      <c r="O395" s="72"/>
      <c r="P395" s="196">
        <f>O395*H395</f>
        <v>0</v>
      </c>
      <c r="Q395" s="196">
        <v>1.2950000000000001E-6</v>
      </c>
      <c r="R395" s="196">
        <f>Q395*H395</f>
        <v>3.8202500000000006E-5</v>
      </c>
      <c r="S395" s="196">
        <v>0</v>
      </c>
      <c r="T395" s="197">
        <f>S395*H395</f>
        <v>0</v>
      </c>
      <c r="U395" s="35"/>
      <c r="V395" s="35"/>
      <c r="W395" s="35"/>
      <c r="X395" s="35"/>
      <c r="Y395" s="35"/>
      <c r="Z395" s="35"/>
      <c r="AA395" s="35"/>
      <c r="AB395" s="35"/>
      <c r="AC395" s="35"/>
      <c r="AD395" s="35"/>
      <c r="AE395" s="35"/>
      <c r="AR395" s="198" t="s">
        <v>131</v>
      </c>
      <c r="AT395" s="198" t="s">
        <v>135</v>
      </c>
      <c r="AU395" s="198" t="s">
        <v>144</v>
      </c>
      <c r="AY395" s="18" t="s">
        <v>132</v>
      </c>
      <c r="BE395" s="199">
        <f>IF(N395="základní",J395,0)</f>
        <v>0</v>
      </c>
      <c r="BF395" s="199">
        <f>IF(N395="snížená",J395,0)</f>
        <v>0</v>
      </c>
      <c r="BG395" s="199">
        <f>IF(N395="zákl. přenesená",J395,0)</f>
        <v>0</v>
      </c>
      <c r="BH395" s="199">
        <f>IF(N395="sníž. přenesená",J395,0)</f>
        <v>0</v>
      </c>
      <c r="BI395" s="199">
        <f>IF(N395="nulová",J395,0)</f>
        <v>0</v>
      </c>
      <c r="BJ395" s="18" t="s">
        <v>21</v>
      </c>
      <c r="BK395" s="199">
        <f>ROUND(I395*H395,2)</f>
        <v>0</v>
      </c>
      <c r="BL395" s="18" t="s">
        <v>131</v>
      </c>
      <c r="BM395" s="198" t="s">
        <v>758</v>
      </c>
    </row>
    <row r="396" spans="1:65" s="14" customFormat="1" ht="11.25">
      <c r="B396" s="211"/>
      <c r="C396" s="212"/>
      <c r="D396" s="202" t="s">
        <v>231</v>
      </c>
      <c r="E396" s="213" t="s">
        <v>1</v>
      </c>
      <c r="F396" s="214" t="s">
        <v>759</v>
      </c>
      <c r="G396" s="212"/>
      <c r="H396" s="215">
        <v>29.5</v>
      </c>
      <c r="I396" s="216"/>
      <c r="J396" s="212"/>
      <c r="K396" s="212"/>
      <c r="L396" s="217"/>
      <c r="M396" s="218"/>
      <c r="N396" s="219"/>
      <c r="O396" s="219"/>
      <c r="P396" s="219"/>
      <c r="Q396" s="219"/>
      <c r="R396" s="219"/>
      <c r="S396" s="219"/>
      <c r="T396" s="220"/>
      <c r="AT396" s="221" t="s">
        <v>231</v>
      </c>
      <c r="AU396" s="221" t="s">
        <v>144</v>
      </c>
      <c r="AV396" s="14" t="s">
        <v>93</v>
      </c>
      <c r="AW396" s="14" t="s">
        <v>41</v>
      </c>
      <c r="AX396" s="14" t="s">
        <v>21</v>
      </c>
      <c r="AY396" s="221" t="s">
        <v>132</v>
      </c>
    </row>
    <row r="397" spans="1:65" s="2" customFormat="1" ht="21.75" customHeight="1">
      <c r="A397" s="35"/>
      <c r="B397" s="36"/>
      <c r="C397" s="187" t="s">
        <v>760</v>
      </c>
      <c r="D397" s="187" t="s">
        <v>135</v>
      </c>
      <c r="E397" s="188" t="s">
        <v>761</v>
      </c>
      <c r="F397" s="189" t="s">
        <v>762</v>
      </c>
      <c r="G397" s="190" t="s">
        <v>478</v>
      </c>
      <c r="H397" s="191">
        <v>29.5</v>
      </c>
      <c r="I397" s="192"/>
      <c r="J397" s="193">
        <f>ROUND(I397*H397,2)</f>
        <v>0</v>
      </c>
      <c r="K397" s="189" t="s">
        <v>221</v>
      </c>
      <c r="L397" s="40"/>
      <c r="M397" s="194" t="s">
        <v>1</v>
      </c>
      <c r="N397" s="195" t="s">
        <v>49</v>
      </c>
      <c r="O397" s="72"/>
      <c r="P397" s="196">
        <f>O397*H397</f>
        <v>0</v>
      </c>
      <c r="Q397" s="196">
        <v>1.995E-6</v>
      </c>
      <c r="R397" s="196">
        <f>Q397*H397</f>
        <v>5.8852499999999999E-5</v>
      </c>
      <c r="S397" s="196">
        <v>0</v>
      </c>
      <c r="T397" s="197">
        <f>S397*H397</f>
        <v>0</v>
      </c>
      <c r="U397" s="35"/>
      <c r="V397" s="35"/>
      <c r="W397" s="35"/>
      <c r="X397" s="35"/>
      <c r="Y397" s="35"/>
      <c r="Z397" s="35"/>
      <c r="AA397" s="35"/>
      <c r="AB397" s="35"/>
      <c r="AC397" s="35"/>
      <c r="AD397" s="35"/>
      <c r="AE397" s="35"/>
      <c r="AR397" s="198" t="s">
        <v>131</v>
      </c>
      <c r="AT397" s="198" t="s">
        <v>135</v>
      </c>
      <c r="AU397" s="198" t="s">
        <v>144</v>
      </c>
      <c r="AY397" s="18" t="s">
        <v>132</v>
      </c>
      <c r="BE397" s="199">
        <f>IF(N397="základní",J397,0)</f>
        <v>0</v>
      </c>
      <c r="BF397" s="199">
        <f>IF(N397="snížená",J397,0)</f>
        <v>0</v>
      </c>
      <c r="BG397" s="199">
        <f>IF(N397="zákl. přenesená",J397,0)</f>
        <v>0</v>
      </c>
      <c r="BH397" s="199">
        <f>IF(N397="sníž. přenesená",J397,0)</f>
        <v>0</v>
      </c>
      <c r="BI397" s="199">
        <f>IF(N397="nulová",J397,0)</f>
        <v>0</v>
      </c>
      <c r="BJ397" s="18" t="s">
        <v>21</v>
      </c>
      <c r="BK397" s="199">
        <f>ROUND(I397*H397,2)</f>
        <v>0</v>
      </c>
      <c r="BL397" s="18" t="s">
        <v>131</v>
      </c>
      <c r="BM397" s="198" t="s">
        <v>763</v>
      </c>
    </row>
    <row r="398" spans="1:65" s="14" customFormat="1" ht="11.25">
      <c r="B398" s="211"/>
      <c r="C398" s="212"/>
      <c r="D398" s="202" t="s">
        <v>231</v>
      </c>
      <c r="E398" s="213" t="s">
        <v>1</v>
      </c>
      <c r="F398" s="214" t="s">
        <v>759</v>
      </c>
      <c r="G398" s="212"/>
      <c r="H398" s="215">
        <v>29.5</v>
      </c>
      <c r="I398" s="216"/>
      <c r="J398" s="212"/>
      <c r="K398" s="212"/>
      <c r="L398" s="217"/>
      <c r="M398" s="218"/>
      <c r="N398" s="219"/>
      <c r="O398" s="219"/>
      <c r="P398" s="219"/>
      <c r="Q398" s="219"/>
      <c r="R398" s="219"/>
      <c r="S398" s="219"/>
      <c r="T398" s="220"/>
      <c r="AT398" s="221" t="s">
        <v>231</v>
      </c>
      <c r="AU398" s="221" t="s">
        <v>144</v>
      </c>
      <c r="AV398" s="14" t="s">
        <v>93</v>
      </c>
      <c r="AW398" s="14" t="s">
        <v>41</v>
      </c>
      <c r="AX398" s="14" t="s">
        <v>21</v>
      </c>
      <c r="AY398" s="221" t="s">
        <v>132</v>
      </c>
    </row>
    <row r="399" spans="1:65" s="2" customFormat="1" ht="24">
      <c r="A399" s="35"/>
      <c r="B399" s="36"/>
      <c r="C399" s="187" t="s">
        <v>764</v>
      </c>
      <c r="D399" s="187" t="s">
        <v>135</v>
      </c>
      <c r="E399" s="188" t="s">
        <v>765</v>
      </c>
      <c r="F399" s="189" t="s">
        <v>766</v>
      </c>
      <c r="G399" s="190" t="s">
        <v>478</v>
      </c>
      <c r="H399" s="191">
        <v>29.5</v>
      </c>
      <c r="I399" s="192"/>
      <c r="J399" s="193">
        <f>ROUND(I399*H399,2)</f>
        <v>0</v>
      </c>
      <c r="K399" s="189" t="s">
        <v>221</v>
      </c>
      <c r="L399" s="40"/>
      <c r="M399" s="194" t="s">
        <v>1</v>
      </c>
      <c r="N399" s="195" t="s">
        <v>49</v>
      </c>
      <c r="O399" s="72"/>
      <c r="P399" s="196">
        <f>O399*H399</f>
        <v>0</v>
      </c>
      <c r="Q399" s="196">
        <v>0</v>
      </c>
      <c r="R399" s="196">
        <f>Q399*H399</f>
        <v>0</v>
      </c>
      <c r="S399" s="196">
        <v>0</v>
      </c>
      <c r="T399" s="197">
        <f>S399*H399</f>
        <v>0</v>
      </c>
      <c r="U399" s="35"/>
      <c r="V399" s="35"/>
      <c r="W399" s="35"/>
      <c r="X399" s="35"/>
      <c r="Y399" s="35"/>
      <c r="Z399" s="35"/>
      <c r="AA399" s="35"/>
      <c r="AB399" s="35"/>
      <c r="AC399" s="35"/>
      <c r="AD399" s="35"/>
      <c r="AE399" s="35"/>
      <c r="AR399" s="198" t="s">
        <v>131</v>
      </c>
      <c r="AT399" s="198" t="s">
        <v>135</v>
      </c>
      <c r="AU399" s="198" t="s">
        <v>144</v>
      </c>
      <c r="AY399" s="18" t="s">
        <v>132</v>
      </c>
      <c r="BE399" s="199">
        <f>IF(N399="základní",J399,0)</f>
        <v>0</v>
      </c>
      <c r="BF399" s="199">
        <f>IF(N399="snížená",J399,0)</f>
        <v>0</v>
      </c>
      <c r="BG399" s="199">
        <f>IF(N399="zákl. přenesená",J399,0)</f>
        <v>0</v>
      </c>
      <c r="BH399" s="199">
        <f>IF(N399="sníž. přenesená",J399,0)</f>
        <v>0</v>
      </c>
      <c r="BI399" s="199">
        <f>IF(N399="nulová",J399,0)</f>
        <v>0</v>
      </c>
      <c r="BJ399" s="18" t="s">
        <v>21</v>
      </c>
      <c r="BK399" s="199">
        <f>ROUND(I399*H399,2)</f>
        <v>0</v>
      </c>
      <c r="BL399" s="18" t="s">
        <v>131</v>
      </c>
      <c r="BM399" s="198" t="s">
        <v>767</v>
      </c>
    </row>
    <row r="400" spans="1:65" s="14" customFormat="1" ht="22.5">
      <c r="B400" s="211"/>
      <c r="C400" s="212"/>
      <c r="D400" s="202" t="s">
        <v>231</v>
      </c>
      <c r="E400" s="213" t="s">
        <v>1</v>
      </c>
      <c r="F400" s="214" t="s">
        <v>768</v>
      </c>
      <c r="G400" s="212"/>
      <c r="H400" s="215">
        <v>29.5</v>
      </c>
      <c r="I400" s="216"/>
      <c r="J400" s="212"/>
      <c r="K400" s="212"/>
      <c r="L400" s="217"/>
      <c r="M400" s="218"/>
      <c r="N400" s="219"/>
      <c r="O400" s="219"/>
      <c r="P400" s="219"/>
      <c r="Q400" s="219"/>
      <c r="R400" s="219"/>
      <c r="S400" s="219"/>
      <c r="T400" s="220"/>
      <c r="AT400" s="221" t="s">
        <v>231</v>
      </c>
      <c r="AU400" s="221" t="s">
        <v>144</v>
      </c>
      <c r="AV400" s="14" t="s">
        <v>93</v>
      </c>
      <c r="AW400" s="14" t="s">
        <v>41</v>
      </c>
      <c r="AX400" s="14" t="s">
        <v>21</v>
      </c>
      <c r="AY400" s="221" t="s">
        <v>132</v>
      </c>
    </row>
    <row r="401" spans="1:65" s="2" customFormat="1" ht="24">
      <c r="A401" s="35"/>
      <c r="B401" s="36"/>
      <c r="C401" s="187" t="s">
        <v>769</v>
      </c>
      <c r="D401" s="187" t="s">
        <v>135</v>
      </c>
      <c r="E401" s="188" t="s">
        <v>770</v>
      </c>
      <c r="F401" s="189" t="s">
        <v>771</v>
      </c>
      <c r="G401" s="190" t="s">
        <v>478</v>
      </c>
      <c r="H401" s="191">
        <v>29.5</v>
      </c>
      <c r="I401" s="192"/>
      <c r="J401" s="193">
        <f>ROUND(I401*H401,2)</f>
        <v>0</v>
      </c>
      <c r="K401" s="189" t="s">
        <v>221</v>
      </c>
      <c r="L401" s="40"/>
      <c r="M401" s="194" t="s">
        <v>1</v>
      </c>
      <c r="N401" s="195" t="s">
        <v>49</v>
      </c>
      <c r="O401" s="72"/>
      <c r="P401" s="196">
        <f>O401*H401</f>
        <v>0</v>
      </c>
      <c r="Q401" s="196">
        <v>2.2000000000000001E-4</v>
      </c>
      <c r="R401" s="196">
        <f>Q401*H401</f>
        <v>6.4900000000000001E-3</v>
      </c>
      <c r="S401" s="196">
        <v>0</v>
      </c>
      <c r="T401" s="197">
        <f>S401*H401</f>
        <v>0</v>
      </c>
      <c r="U401" s="35"/>
      <c r="V401" s="35"/>
      <c r="W401" s="35"/>
      <c r="X401" s="35"/>
      <c r="Y401" s="35"/>
      <c r="Z401" s="35"/>
      <c r="AA401" s="35"/>
      <c r="AB401" s="35"/>
      <c r="AC401" s="35"/>
      <c r="AD401" s="35"/>
      <c r="AE401" s="35"/>
      <c r="AR401" s="198" t="s">
        <v>131</v>
      </c>
      <c r="AT401" s="198" t="s">
        <v>135</v>
      </c>
      <c r="AU401" s="198" t="s">
        <v>144</v>
      </c>
      <c r="AY401" s="18" t="s">
        <v>132</v>
      </c>
      <c r="BE401" s="199">
        <f>IF(N401="základní",J401,0)</f>
        <v>0</v>
      </c>
      <c r="BF401" s="199">
        <f>IF(N401="snížená",J401,0)</f>
        <v>0</v>
      </c>
      <c r="BG401" s="199">
        <f>IF(N401="zákl. přenesená",J401,0)</f>
        <v>0</v>
      </c>
      <c r="BH401" s="199">
        <f>IF(N401="sníž. přenesená",J401,0)</f>
        <v>0</v>
      </c>
      <c r="BI401" s="199">
        <f>IF(N401="nulová",J401,0)</f>
        <v>0</v>
      </c>
      <c r="BJ401" s="18" t="s">
        <v>21</v>
      </c>
      <c r="BK401" s="199">
        <f>ROUND(I401*H401,2)</f>
        <v>0</v>
      </c>
      <c r="BL401" s="18" t="s">
        <v>131</v>
      </c>
      <c r="BM401" s="198" t="s">
        <v>772</v>
      </c>
    </row>
    <row r="402" spans="1:65" s="14" customFormat="1" ht="22.5">
      <c r="B402" s="211"/>
      <c r="C402" s="212"/>
      <c r="D402" s="202" t="s">
        <v>231</v>
      </c>
      <c r="E402" s="213" t="s">
        <v>1</v>
      </c>
      <c r="F402" s="214" t="s">
        <v>773</v>
      </c>
      <c r="G402" s="212"/>
      <c r="H402" s="215">
        <v>29.5</v>
      </c>
      <c r="I402" s="216"/>
      <c r="J402" s="212"/>
      <c r="K402" s="212"/>
      <c r="L402" s="217"/>
      <c r="M402" s="218"/>
      <c r="N402" s="219"/>
      <c r="O402" s="219"/>
      <c r="P402" s="219"/>
      <c r="Q402" s="219"/>
      <c r="R402" s="219"/>
      <c r="S402" s="219"/>
      <c r="T402" s="220"/>
      <c r="AT402" s="221" t="s">
        <v>231</v>
      </c>
      <c r="AU402" s="221" t="s">
        <v>144</v>
      </c>
      <c r="AV402" s="14" t="s">
        <v>93</v>
      </c>
      <c r="AW402" s="14" t="s">
        <v>41</v>
      </c>
      <c r="AX402" s="14" t="s">
        <v>21</v>
      </c>
      <c r="AY402" s="221" t="s">
        <v>132</v>
      </c>
    </row>
    <row r="403" spans="1:65" s="2" customFormat="1" ht="24">
      <c r="A403" s="35"/>
      <c r="B403" s="36"/>
      <c r="C403" s="187" t="s">
        <v>774</v>
      </c>
      <c r="D403" s="187" t="s">
        <v>135</v>
      </c>
      <c r="E403" s="188" t="s">
        <v>775</v>
      </c>
      <c r="F403" s="189" t="s">
        <v>776</v>
      </c>
      <c r="G403" s="190" t="s">
        <v>220</v>
      </c>
      <c r="H403" s="191">
        <v>1281</v>
      </c>
      <c r="I403" s="192"/>
      <c r="J403" s="193">
        <f>ROUND(I403*H403,2)</f>
        <v>0</v>
      </c>
      <c r="K403" s="189" t="s">
        <v>221</v>
      </c>
      <c r="L403" s="40"/>
      <c r="M403" s="194" t="s">
        <v>1</v>
      </c>
      <c r="N403" s="195" t="s">
        <v>49</v>
      </c>
      <c r="O403" s="72"/>
      <c r="P403" s="196">
        <f>O403*H403</f>
        <v>0</v>
      </c>
      <c r="Q403" s="196">
        <v>0</v>
      </c>
      <c r="R403" s="196">
        <f>Q403*H403</f>
        <v>0</v>
      </c>
      <c r="S403" s="196">
        <v>0.02</v>
      </c>
      <c r="T403" s="197">
        <f>S403*H403</f>
        <v>25.62</v>
      </c>
      <c r="U403" s="35"/>
      <c r="V403" s="35"/>
      <c r="W403" s="35"/>
      <c r="X403" s="35"/>
      <c r="Y403" s="35"/>
      <c r="Z403" s="35"/>
      <c r="AA403" s="35"/>
      <c r="AB403" s="35"/>
      <c r="AC403" s="35"/>
      <c r="AD403" s="35"/>
      <c r="AE403" s="35"/>
      <c r="AR403" s="198" t="s">
        <v>131</v>
      </c>
      <c r="AT403" s="198" t="s">
        <v>135</v>
      </c>
      <c r="AU403" s="198" t="s">
        <v>144</v>
      </c>
      <c r="AY403" s="18" t="s">
        <v>132</v>
      </c>
      <c r="BE403" s="199">
        <f>IF(N403="základní",J403,0)</f>
        <v>0</v>
      </c>
      <c r="BF403" s="199">
        <f>IF(N403="snížená",J403,0)</f>
        <v>0</v>
      </c>
      <c r="BG403" s="199">
        <f>IF(N403="zákl. přenesená",J403,0)</f>
        <v>0</v>
      </c>
      <c r="BH403" s="199">
        <f>IF(N403="sníž. přenesená",J403,0)</f>
        <v>0</v>
      </c>
      <c r="BI403" s="199">
        <f>IF(N403="nulová",J403,0)</f>
        <v>0</v>
      </c>
      <c r="BJ403" s="18" t="s">
        <v>21</v>
      </c>
      <c r="BK403" s="199">
        <f>ROUND(I403*H403,2)</f>
        <v>0</v>
      </c>
      <c r="BL403" s="18" t="s">
        <v>131</v>
      </c>
      <c r="BM403" s="198" t="s">
        <v>777</v>
      </c>
    </row>
    <row r="404" spans="1:65" s="13" customFormat="1" ht="11.25">
      <c r="B404" s="200"/>
      <c r="C404" s="201"/>
      <c r="D404" s="202" t="s">
        <v>231</v>
      </c>
      <c r="E404" s="203" t="s">
        <v>1</v>
      </c>
      <c r="F404" s="204" t="s">
        <v>778</v>
      </c>
      <c r="G404" s="201"/>
      <c r="H404" s="203" t="s">
        <v>1</v>
      </c>
      <c r="I404" s="205"/>
      <c r="J404" s="201"/>
      <c r="K404" s="201"/>
      <c r="L404" s="206"/>
      <c r="M404" s="207"/>
      <c r="N404" s="208"/>
      <c r="O404" s="208"/>
      <c r="P404" s="208"/>
      <c r="Q404" s="208"/>
      <c r="R404" s="208"/>
      <c r="S404" s="208"/>
      <c r="T404" s="209"/>
      <c r="AT404" s="210" t="s">
        <v>231</v>
      </c>
      <c r="AU404" s="210" t="s">
        <v>144</v>
      </c>
      <c r="AV404" s="13" t="s">
        <v>21</v>
      </c>
      <c r="AW404" s="13" t="s">
        <v>41</v>
      </c>
      <c r="AX404" s="13" t="s">
        <v>84</v>
      </c>
      <c r="AY404" s="210" t="s">
        <v>132</v>
      </c>
    </row>
    <row r="405" spans="1:65" s="14" customFormat="1" ht="11.25">
      <c r="B405" s="211"/>
      <c r="C405" s="212"/>
      <c r="D405" s="202" t="s">
        <v>231</v>
      </c>
      <c r="E405" s="213" t="s">
        <v>1</v>
      </c>
      <c r="F405" s="214" t="s">
        <v>779</v>
      </c>
      <c r="G405" s="212"/>
      <c r="H405" s="215">
        <v>898</v>
      </c>
      <c r="I405" s="216"/>
      <c r="J405" s="212"/>
      <c r="K405" s="212"/>
      <c r="L405" s="217"/>
      <c r="M405" s="218"/>
      <c r="N405" s="219"/>
      <c r="O405" s="219"/>
      <c r="P405" s="219"/>
      <c r="Q405" s="219"/>
      <c r="R405" s="219"/>
      <c r="S405" s="219"/>
      <c r="T405" s="220"/>
      <c r="AT405" s="221" t="s">
        <v>231</v>
      </c>
      <c r="AU405" s="221" t="s">
        <v>144</v>
      </c>
      <c r="AV405" s="14" t="s">
        <v>93</v>
      </c>
      <c r="AW405" s="14" t="s">
        <v>41</v>
      </c>
      <c r="AX405" s="14" t="s">
        <v>84</v>
      </c>
      <c r="AY405" s="221" t="s">
        <v>132</v>
      </c>
    </row>
    <row r="406" spans="1:65" s="14" customFormat="1" ht="11.25">
      <c r="B406" s="211"/>
      <c r="C406" s="212"/>
      <c r="D406" s="202" t="s">
        <v>231</v>
      </c>
      <c r="E406" s="213" t="s">
        <v>1</v>
      </c>
      <c r="F406" s="214" t="s">
        <v>780</v>
      </c>
      <c r="G406" s="212"/>
      <c r="H406" s="215">
        <v>131</v>
      </c>
      <c r="I406" s="216"/>
      <c r="J406" s="212"/>
      <c r="K406" s="212"/>
      <c r="L406" s="217"/>
      <c r="M406" s="218"/>
      <c r="N406" s="219"/>
      <c r="O406" s="219"/>
      <c r="P406" s="219"/>
      <c r="Q406" s="219"/>
      <c r="R406" s="219"/>
      <c r="S406" s="219"/>
      <c r="T406" s="220"/>
      <c r="AT406" s="221" t="s">
        <v>231</v>
      </c>
      <c r="AU406" s="221" t="s">
        <v>144</v>
      </c>
      <c r="AV406" s="14" t="s">
        <v>93</v>
      </c>
      <c r="AW406" s="14" t="s">
        <v>41</v>
      </c>
      <c r="AX406" s="14" t="s">
        <v>84</v>
      </c>
      <c r="AY406" s="221" t="s">
        <v>132</v>
      </c>
    </row>
    <row r="407" spans="1:65" s="14" customFormat="1" ht="11.25">
      <c r="B407" s="211"/>
      <c r="C407" s="212"/>
      <c r="D407" s="202" t="s">
        <v>231</v>
      </c>
      <c r="E407" s="213" t="s">
        <v>1</v>
      </c>
      <c r="F407" s="214" t="s">
        <v>781</v>
      </c>
      <c r="G407" s="212"/>
      <c r="H407" s="215">
        <v>52</v>
      </c>
      <c r="I407" s="216"/>
      <c r="J407" s="212"/>
      <c r="K407" s="212"/>
      <c r="L407" s="217"/>
      <c r="M407" s="218"/>
      <c r="N407" s="219"/>
      <c r="O407" s="219"/>
      <c r="P407" s="219"/>
      <c r="Q407" s="219"/>
      <c r="R407" s="219"/>
      <c r="S407" s="219"/>
      <c r="T407" s="220"/>
      <c r="AT407" s="221" t="s">
        <v>231</v>
      </c>
      <c r="AU407" s="221" t="s">
        <v>144</v>
      </c>
      <c r="AV407" s="14" t="s">
        <v>93</v>
      </c>
      <c r="AW407" s="14" t="s">
        <v>41</v>
      </c>
      <c r="AX407" s="14" t="s">
        <v>84</v>
      </c>
      <c r="AY407" s="221" t="s">
        <v>132</v>
      </c>
    </row>
    <row r="408" spans="1:65" s="14" customFormat="1" ht="11.25">
      <c r="B408" s="211"/>
      <c r="C408" s="212"/>
      <c r="D408" s="202" t="s">
        <v>231</v>
      </c>
      <c r="E408" s="213" t="s">
        <v>1</v>
      </c>
      <c r="F408" s="214" t="s">
        <v>782</v>
      </c>
      <c r="G408" s="212"/>
      <c r="H408" s="215">
        <v>200</v>
      </c>
      <c r="I408" s="216"/>
      <c r="J408" s="212"/>
      <c r="K408" s="212"/>
      <c r="L408" s="217"/>
      <c r="M408" s="218"/>
      <c r="N408" s="219"/>
      <c r="O408" s="219"/>
      <c r="P408" s="219"/>
      <c r="Q408" s="219"/>
      <c r="R408" s="219"/>
      <c r="S408" s="219"/>
      <c r="T408" s="220"/>
      <c r="AT408" s="221" t="s">
        <v>231</v>
      </c>
      <c r="AU408" s="221" t="s">
        <v>144</v>
      </c>
      <c r="AV408" s="14" t="s">
        <v>93</v>
      </c>
      <c r="AW408" s="14" t="s">
        <v>41</v>
      </c>
      <c r="AX408" s="14" t="s">
        <v>84</v>
      </c>
      <c r="AY408" s="221" t="s">
        <v>132</v>
      </c>
    </row>
    <row r="409" spans="1:65" s="15" customFormat="1" ht="11.25">
      <c r="B409" s="235"/>
      <c r="C409" s="236"/>
      <c r="D409" s="202" t="s">
        <v>231</v>
      </c>
      <c r="E409" s="237" t="s">
        <v>1</v>
      </c>
      <c r="F409" s="238" t="s">
        <v>331</v>
      </c>
      <c r="G409" s="236"/>
      <c r="H409" s="239">
        <v>1281</v>
      </c>
      <c r="I409" s="240"/>
      <c r="J409" s="236"/>
      <c r="K409" s="236"/>
      <c r="L409" s="241"/>
      <c r="M409" s="242"/>
      <c r="N409" s="243"/>
      <c r="O409" s="243"/>
      <c r="P409" s="243"/>
      <c r="Q409" s="243"/>
      <c r="R409" s="243"/>
      <c r="S409" s="243"/>
      <c r="T409" s="244"/>
      <c r="AT409" s="245" t="s">
        <v>231</v>
      </c>
      <c r="AU409" s="245" t="s">
        <v>144</v>
      </c>
      <c r="AV409" s="15" t="s">
        <v>131</v>
      </c>
      <c r="AW409" s="15" t="s">
        <v>41</v>
      </c>
      <c r="AX409" s="15" t="s">
        <v>21</v>
      </c>
      <c r="AY409" s="245" t="s">
        <v>132</v>
      </c>
    </row>
    <row r="410" spans="1:65" s="12" customFormat="1" ht="20.85" customHeight="1">
      <c r="B410" s="171"/>
      <c r="C410" s="172"/>
      <c r="D410" s="173" t="s">
        <v>83</v>
      </c>
      <c r="E410" s="185" t="s">
        <v>783</v>
      </c>
      <c r="F410" s="185" t="s">
        <v>784</v>
      </c>
      <c r="G410" s="172"/>
      <c r="H410" s="172"/>
      <c r="I410" s="175"/>
      <c r="J410" s="186">
        <f>BK410</f>
        <v>0</v>
      </c>
      <c r="K410" s="172"/>
      <c r="L410" s="177"/>
      <c r="M410" s="178"/>
      <c r="N410" s="179"/>
      <c r="O410" s="179"/>
      <c r="P410" s="180">
        <f>SUM(P411:P444)</f>
        <v>0</v>
      </c>
      <c r="Q410" s="179"/>
      <c r="R410" s="180">
        <f>SUM(R411:R444)</f>
        <v>28.270623000000004</v>
      </c>
      <c r="S410" s="179"/>
      <c r="T410" s="181">
        <f>SUM(T411:T444)</f>
        <v>0</v>
      </c>
      <c r="AR410" s="182" t="s">
        <v>21</v>
      </c>
      <c r="AT410" s="183" t="s">
        <v>83</v>
      </c>
      <c r="AU410" s="183" t="s">
        <v>93</v>
      </c>
      <c r="AY410" s="182" t="s">
        <v>132</v>
      </c>
      <c r="BK410" s="184">
        <f>SUM(BK411:BK444)</f>
        <v>0</v>
      </c>
    </row>
    <row r="411" spans="1:65" s="2" customFormat="1" ht="33" customHeight="1">
      <c r="A411" s="35"/>
      <c r="B411" s="36"/>
      <c r="C411" s="187" t="s">
        <v>785</v>
      </c>
      <c r="D411" s="187" t="s">
        <v>135</v>
      </c>
      <c r="E411" s="188" t="s">
        <v>786</v>
      </c>
      <c r="F411" s="189" t="s">
        <v>787</v>
      </c>
      <c r="G411" s="190" t="s">
        <v>478</v>
      </c>
      <c r="H411" s="191">
        <v>104.5</v>
      </c>
      <c r="I411" s="192"/>
      <c r="J411" s="193">
        <f>ROUND(I411*H411,2)</f>
        <v>0</v>
      </c>
      <c r="K411" s="189" t="s">
        <v>221</v>
      </c>
      <c r="L411" s="40"/>
      <c r="M411" s="194" t="s">
        <v>1</v>
      </c>
      <c r="N411" s="195" t="s">
        <v>49</v>
      </c>
      <c r="O411" s="72"/>
      <c r="P411" s="196">
        <f>O411*H411</f>
        <v>0</v>
      </c>
      <c r="Q411" s="196">
        <v>0.15540000000000001</v>
      </c>
      <c r="R411" s="196">
        <f>Q411*H411</f>
        <v>16.2393</v>
      </c>
      <c r="S411" s="196">
        <v>0</v>
      </c>
      <c r="T411" s="197">
        <f>S411*H411</f>
        <v>0</v>
      </c>
      <c r="U411" s="35"/>
      <c r="V411" s="35"/>
      <c r="W411" s="35"/>
      <c r="X411" s="35"/>
      <c r="Y411" s="35"/>
      <c r="Z411" s="35"/>
      <c r="AA411" s="35"/>
      <c r="AB411" s="35"/>
      <c r="AC411" s="35"/>
      <c r="AD411" s="35"/>
      <c r="AE411" s="35"/>
      <c r="AR411" s="198" t="s">
        <v>131</v>
      </c>
      <c r="AT411" s="198" t="s">
        <v>135</v>
      </c>
      <c r="AU411" s="198" t="s">
        <v>144</v>
      </c>
      <c r="AY411" s="18" t="s">
        <v>132</v>
      </c>
      <c r="BE411" s="199">
        <f>IF(N411="základní",J411,0)</f>
        <v>0</v>
      </c>
      <c r="BF411" s="199">
        <f>IF(N411="snížená",J411,0)</f>
        <v>0</v>
      </c>
      <c r="BG411" s="199">
        <f>IF(N411="zákl. přenesená",J411,0)</f>
        <v>0</v>
      </c>
      <c r="BH411" s="199">
        <f>IF(N411="sníž. přenesená",J411,0)</f>
        <v>0</v>
      </c>
      <c r="BI411" s="199">
        <f>IF(N411="nulová",J411,0)</f>
        <v>0</v>
      </c>
      <c r="BJ411" s="18" t="s">
        <v>21</v>
      </c>
      <c r="BK411" s="199">
        <f>ROUND(I411*H411,2)</f>
        <v>0</v>
      </c>
      <c r="BL411" s="18" t="s">
        <v>131</v>
      </c>
      <c r="BM411" s="198" t="s">
        <v>788</v>
      </c>
    </row>
    <row r="412" spans="1:65" s="14" customFormat="1" ht="11.25">
      <c r="B412" s="211"/>
      <c r="C412" s="212"/>
      <c r="D412" s="202" t="s">
        <v>231</v>
      </c>
      <c r="E412" s="213" t="s">
        <v>1</v>
      </c>
      <c r="F412" s="214" t="s">
        <v>789</v>
      </c>
      <c r="G412" s="212"/>
      <c r="H412" s="215">
        <v>104.5</v>
      </c>
      <c r="I412" s="216"/>
      <c r="J412" s="212"/>
      <c r="K412" s="212"/>
      <c r="L412" s="217"/>
      <c r="M412" s="218"/>
      <c r="N412" s="219"/>
      <c r="O412" s="219"/>
      <c r="P412" s="219"/>
      <c r="Q412" s="219"/>
      <c r="R412" s="219"/>
      <c r="S412" s="219"/>
      <c r="T412" s="220"/>
      <c r="AT412" s="221" t="s">
        <v>231</v>
      </c>
      <c r="AU412" s="221" t="s">
        <v>144</v>
      </c>
      <c r="AV412" s="14" t="s">
        <v>93</v>
      </c>
      <c r="AW412" s="14" t="s">
        <v>41</v>
      </c>
      <c r="AX412" s="14" t="s">
        <v>21</v>
      </c>
      <c r="AY412" s="221" t="s">
        <v>132</v>
      </c>
    </row>
    <row r="413" spans="1:65" s="2" customFormat="1" ht="16.5" customHeight="1">
      <c r="A413" s="35"/>
      <c r="B413" s="36"/>
      <c r="C413" s="222" t="s">
        <v>790</v>
      </c>
      <c r="D413" s="222" t="s">
        <v>270</v>
      </c>
      <c r="E413" s="223" t="s">
        <v>791</v>
      </c>
      <c r="F413" s="224" t="s">
        <v>792</v>
      </c>
      <c r="G413" s="225" t="s">
        <v>478</v>
      </c>
      <c r="H413" s="226">
        <v>74.847999999999999</v>
      </c>
      <c r="I413" s="227"/>
      <c r="J413" s="228">
        <f>ROUND(I413*H413,2)</f>
        <v>0</v>
      </c>
      <c r="K413" s="224" t="s">
        <v>221</v>
      </c>
      <c r="L413" s="229"/>
      <c r="M413" s="230" t="s">
        <v>1</v>
      </c>
      <c r="N413" s="231" t="s">
        <v>49</v>
      </c>
      <c r="O413" s="72"/>
      <c r="P413" s="196">
        <f>O413*H413</f>
        <v>0</v>
      </c>
      <c r="Q413" s="196">
        <v>8.1000000000000003E-2</v>
      </c>
      <c r="R413" s="196">
        <f>Q413*H413</f>
        <v>6.0626880000000005</v>
      </c>
      <c r="S413" s="196">
        <v>0</v>
      </c>
      <c r="T413" s="197">
        <f>S413*H413</f>
        <v>0</v>
      </c>
      <c r="U413" s="35"/>
      <c r="V413" s="35"/>
      <c r="W413" s="35"/>
      <c r="X413" s="35"/>
      <c r="Y413" s="35"/>
      <c r="Z413" s="35"/>
      <c r="AA413" s="35"/>
      <c r="AB413" s="35"/>
      <c r="AC413" s="35"/>
      <c r="AD413" s="35"/>
      <c r="AE413" s="35"/>
      <c r="AR413" s="198" t="s">
        <v>163</v>
      </c>
      <c r="AT413" s="198" t="s">
        <v>270</v>
      </c>
      <c r="AU413" s="198" t="s">
        <v>144</v>
      </c>
      <c r="AY413" s="18" t="s">
        <v>132</v>
      </c>
      <c r="BE413" s="199">
        <f>IF(N413="základní",J413,0)</f>
        <v>0</v>
      </c>
      <c r="BF413" s="199">
        <f>IF(N413="snížená",J413,0)</f>
        <v>0</v>
      </c>
      <c r="BG413" s="199">
        <f>IF(N413="zákl. přenesená",J413,0)</f>
        <v>0</v>
      </c>
      <c r="BH413" s="199">
        <f>IF(N413="sníž. přenesená",J413,0)</f>
        <v>0</v>
      </c>
      <c r="BI413" s="199">
        <f>IF(N413="nulová",J413,0)</f>
        <v>0</v>
      </c>
      <c r="BJ413" s="18" t="s">
        <v>21</v>
      </c>
      <c r="BK413" s="199">
        <f>ROUND(I413*H413,2)</f>
        <v>0</v>
      </c>
      <c r="BL413" s="18" t="s">
        <v>131</v>
      </c>
      <c r="BM413" s="198" t="s">
        <v>793</v>
      </c>
    </row>
    <row r="414" spans="1:65" s="14" customFormat="1" ht="11.25">
      <c r="B414" s="211"/>
      <c r="C414" s="212"/>
      <c r="D414" s="202" t="s">
        <v>231</v>
      </c>
      <c r="E414" s="213" t="s">
        <v>1</v>
      </c>
      <c r="F414" s="214" t="s">
        <v>789</v>
      </c>
      <c r="G414" s="212"/>
      <c r="H414" s="215">
        <v>104.5</v>
      </c>
      <c r="I414" s="216"/>
      <c r="J414" s="212"/>
      <c r="K414" s="212"/>
      <c r="L414" s="217"/>
      <c r="M414" s="218"/>
      <c r="N414" s="219"/>
      <c r="O414" s="219"/>
      <c r="P414" s="219"/>
      <c r="Q414" s="219"/>
      <c r="R414" s="219"/>
      <c r="S414" s="219"/>
      <c r="T414" s="220"/>
      <c r="AT414" s="221" t="s">
        <v>231</v>
      </c>
      <c r="AU414" s="221" t="s">
        <v>144</v>
      </c>
      <c r="AV414" s="14" t="s">
        <v>93</v>
      </c>
      <c r="AW414" s="14" t="s">
        <v>41</v>
      </c>
      <c r="AX414" s="14" t="s">
        <v>84</v>
      </c>
      <c r="AY414" s="221" t="s">
        <v>132</v>
      </c>
    </row>
    <row r="415" spans="1:65" s="14" customFormat="1" ht="11.25">
      <c r="B415" s="211"/>
      <c r="C415" s="212"/>
      <c r="D415" s="202" t="s">
        <v>231</v>
      </c>
      <c r="E415" s="213" t="s">
        <v>1</v>
      </c>
      <c r="F415" s="214" t="s">
        <v>794</v>
      </c>
      <c r="G415" s="212"/>
      <c r="H415" s="215">
        <v>-20</v>
      </c>
      <c r="I415" s="216"/>
      <c r="J415" s="212"/>
      <c r="K415" s="212"/>
      <c r="L415" s="217"/>
      <c r="M415" s="218"/>
      <c r="N415" s="219"/>
      <c r="O415" s="219"/>
      <c r="P415" s="219"/>
      <c r="Q415" s="219"/>
      <c r="R415" s="219"/>
      <c r="S415" s="219"/>
      <c r="T415" s="220"/>
      <c r="AT415" s="221" t="s">
        <v>231</v>
      </c>
      <c r="AU415" s="221" t="s">
        <v>144</v>
      </c>
      <c r="AV415" s="14" t="s">
        <v>93</v>
      </c>
      <c r="AW415" s="14" t="s">
        <v>41</v>
      </c>
      <c r="AX415" s="14" t="s">
        <v>84</v>
      </c>
      <c r="AY415" s="221" t="s">
        <v>132</v>
      </c>
    </row>
    <row r="416" spans="1:65" s="14" customFormat="1" ht="11.25">
      <c r="B416" s="211"/>
      <c r="C416" s="212"/>
      <c r="D416" s="202" t="s">
        <v>231</v>
      </c>
      <c r="E416" s="213" t="s">
        <v>1</v>
      </c>
      <c r="F416" s="214" t="s">
        <v>795</v>
      </c>
      <c r="G416" s="212"/>
      <c r="H416" s="215">
        <v>-8</v>
      </c>
      <c r="I416" s="216"/>
      <c r="J416" s="212"/>
      <c r="K416" s="212"/>
      <c r="L416" s="217"/>
      <c r="M416" s="218"/>
      <c r="N416" s="219"/>
      <c r="O416" s="219"/>
      <c r="P416" s="219"/>
      <c r="Q416" s="219"/>
      <c r="R416" s="219"/>
      <c r="S416" s="219"/>
      <c r="T416" s="220"/>
      <c r="AT416" s="221" t="s">
        <v>231</v>
      </c>
      <c r="AU416" s="221" t="s">
        <v>144</v>
      </c>
      <c r="AV416" s="14" t="s">
        <v>93</v>
      </c>
      <c r="AW416" s="14" t="s">
        <v>41</v>
      </c>
      <c r="AX416" s="14" t="s">
        <v>84</v>
      </c>
      <c r="AY416" s="221" t="s">
        <v>132</v>
      </c>
    </row>
    <row r="417" spans="1:65" s="14" customFormat="1" ht="11.25">
      <c r="B417" s="211"/>
      <c r="C417" s="212"/>
      <c r="D417" s="202" t="s">
        <v>231</v>
      </c>
      <c r="E417" s="213" t="s">
        <v>1</v>
      </c>
      <c r="F417" s="214" t="s">
        <v>796</v>
      </c>
      <c r="G417" s="212"/>
      <c r="H417" s="215">
        <v>-3.12</v>
      </c>
      <c r="I417" s="216"/>
      <c r="J417" s="212"/>
      <c r="K417" s="212"/>
      <c r="L417" s="217"/>
      <c r="M417" s="218"/>
      <c r="N417" s="219"/>
      <c r="O417" s="219"/>
      <c r="P417" s="219"/>
      <c r="Q417" s="219"/>
      <c r="R417" s="219"/>
      <c r="S417" s="219"/>
      <c r="T417" s="220"/>
      <c r="AT417" s="221" t="s">
        <v>231</v>
      </c>
      <c r="AU417" s="221" t="s">
        <v>144</v>
      </c>
      <c r="AV417" s="14" t="s">
        <v>93</v>
      </c>
      <c r="AW417" s="14" t="s">
        <v>41</v>
      </c>
      <c r="AX417" s="14" t="s">
        <v>84</v>
      </c>
      <c r="AY417" s="221" t="s">
        <v>132</v>
      </c>
    </row>
    <row r="418" spans="1:65" s="16" customFormat="1" ht="11.25">
      <c r="B418" s="246"/>
      <c r="C418" s="247"/>
      <c r="D418" s="202" t="s">
        <v>231</v>
      </c>
      <c r="E418" s="248" t="s">
        <v>1</v>
      </c>
      <c r="F418" s="249" t="s">
        <v>600</v>
      </c>
      <c r="G418" s="247"/>
      <c r="H418" s="250">
        <v>73.38</v>
      </c>
      <c r="I418" s="251"/>
      <c r="J418" s="247"/>
      <c r="K418" s="247"/>
      <c r="L418" s="252"/>
      <c r="M418" s="253"/>
      <c r="N418" s="254"/>
      <c r="O418" s="254"/>
      <c r="P418" s="254"/>
      <c r="Q418" s="254"/>
      <c r="R418" s="254"/>
      <c r="S418" s="254"/>
      <c r="T418" s="255"/>
      <c r="AT418" s="256" t="s">
        <v>231</v>
      </c>
      <c r="AU418" s="256" t="s">
        <v>144</v>
      </c>
      <c r="AV418" s="16" t="s">
        <v>144</v>
      </c>
      <c r="AW418" s="16" t="s">
        <v>41</v>
      </c>
      <c r="AX418" s="16" t="s">
        <v>84</v>
      </c>
      <c r="AY418" s="256" t="s">
        <v>132</v>
      </c>
    </row>
    <row r="419" spans="1:65" s="14" customFormat="1" ht="11.25">
      <c r="B419" s="211"/>
      <c r="C419" s="212"/>
      <c r="D419" s="202" t="s">
        <v>231</v>
      </c>
      <c r="E419" s="213" t="s">
        <v>1</v>
      </c>
      <c r="F419" s="214" t="s">
        <v>797</v>
      </c>
      <c r="G419" s="212"/>
      <c r="H419" s="215">
        <v>1.4676</v>
      </c>
      <c r="I419" s="216"/>
      <c r="J419" s="212"/>
      <c r="K419" s="212"/>
      <c r="L419" s="217"/>
      <c r="M419" s="218"/>
      <c r="N419" s="219"/>
      <c r="O419" s="219"/>
      <c r="P419" s="219"/>
      <c r="Q419" s="219"/>
      <c r="R419" s="219"/>
      <c r="S419" s="219"/>
      <c r="T419" s="220"/>
      <c r="AT419" s="221" t="s">
        <v>231</v>
      </c>
      <c r="AU419" s="221" t="s">
        <v>144</v>
      </c>
      <c r="AV419" s="14" t="s">
        <v>93</v>
      </c>
      <c r="AW419" s="14" t="s">
        <v>41</v>
      </c>
      <c r="AX419" s="14" t="s">
        <v>84</v>
      </c>
      <c r="AY419" s="221" t="s">
        <v>132</v>
      </c>
    </row>
    <row r="420" spans="1:65" s="15" customFormat="1" ht="11.25">
      <c r="B420" s="235"/>
      <c r="C420" s="236"/>
      <c r="D420" s="202" t="s">
        <v>231</v>
      </c>
      <c r="E420" s="237" t="s">
        <v>1</v>
      </c>
      <c r="F420" s="238" t="s">
        <v>331</v>
      </c>
      <c r="G420" s="236"/>
      <c r="H420" s="239">
        <v>74.8476</v>
      </c>
      <c r="I420" s="240"/>
      <c r="J420" s="236"/>
      <c r="K420" s="236"/>
      <c r="L420" s="241"/>
      <c r="M420" s="242"/>
      <c r="N420" s="243"/>
      <c r="O420" s="243"/>
      <c r="P420" s="243"/>
      <c r="Q420" s="243"/>
      <c r="R420" s="243"/>
      <c r="S420" s="243"/>
      <c r="T420" s="244"/>
      <c r="AT420" s="245" t="s">
        <v>231</v>
      </c>
      <c r="AU420" s="245" t="s">
        <v>144</v>
      </c>
      <c r="AV420" s="15" t="s">
        <v>131</v>
      </c>
      <c r="AW420" s="15" t="s">
        <v>41</v>
      </c>
      <c r="AX420" s="15" t="s">
        <v>21</v>
      </c>
      <c r="AY420" s="245" t="s">
        <v>132</v>
      </c>
    </row>
    <row r="421" spans="1:65" s="2" customFormat="1" ht="24">
      <c r="A421" s="35"/>
      <c r="B421" s="36"/>
      <c r="C421" s="222" t="s">
        <v>798</v>
      </c>
      <c r="D421" s="222" t="s">
        <v>270</v>
      </c>
      <c r="E421" s="223" t="s">
        <v>799</v>
      </c>
      <c r="F421" s="224" t="s">
        <v>800</v>
      </c>
      <c r="G421" s="225" t="s">
        <v>478</v>
      </c>
      <c r="H421" s="226">
        <v>20.399999999999999</v>
      </c>
      <c r="I421" s="227"/>
      <c r="J421" s="228">
        <f>ROUND(I421*H421,2)</f>
        <v>0</v>
      </c>
      <c r="K421" s="224" t="s">
        <v>221</v>
      </c>
      <c r="L421" s="229"/>
      <c r="M421" s="230" t="s">
        <v>1</v>
      </c>
      <c r="N421" s="231" t="s">
        <v>49</v>
      </c>
      <c r="O421" s="72"/>
      <c r="P421" s="196">
        <f>O421*H421</f>
        <v>0</v>
      </c>
      <c r="Q421" s="196">
        <v>4.8300000000000003E-2</v>
      </c>
      <c r="R421" s="196">
        <f>Q421*H421</f>
        <v>0.98531999999999997</v>
      </c>
      <c r="S421" s="196">
        <v>0</v>
      </c>
      <c r="T421" s="197">
        <f>S421*H421</f>
        <v>0</v>
      </c>
      <c r="U421" s="35"/>
      <c r="V421" s="35"/>
      <c r="W421" s="35"/>
      <c r="X421" s="35"/>
      <c r="Y421" s="35"/>
      <c r="Z421" s="35"/>
      <c r="AA421" s="35"/>
      <c r="AB421" s="35"/>
      <c r="AC421" s="35"/>
      <c r="AD421" s="35"/>
      <c r="AE421" s="35"/>
      <c r="AR421" s="198" t="s">
        <v>163</v>
      </c>
      <c r="AT421" s="198" t="s">
        <v>270</v>
      </c>
      <c r="AU421" s="198" t="s">
        <v>144</v>
      </c>
      <c r="AY421" s="18" t="s">
        <v>132</v>
      </c>
      <c r="BE421" s="199">
        <f>IF(N421="základní",J421,0)</f>
        <v>0</v>
      </c>
      <c r="BF421" s="199">
        <f>IF(N421="snížená",J421,0)</f>
        <v>0</v>
      </c>
      <c r="BG421" s="199">
        <f>IF(N421="zákl. přenesená",J421,0)</f>
        <v>0</v>
      </c>
      <c r="BH421" s="199">
        <f>IF(N421="sníž. přenesená",J421,0)</f>
        <v>0</v>
      </c>
      <c r="BI421" s="199">
        <f>IF(N421="nulová",J421,0)</f>
        <v>0</v>
      </c>
      <c r="BJ421" s="18" t="s">
        <v>21</v>
      </c>
      <c r="BK421" s="199">
        <f>ROUND(I421*H421,2)</f>
        <v>0</v>
      </c>
      <c r="BL421" s="18" t="s">
        <v>131</v>
      </c>
      <c r="BM421" s="198" t="s">
        <v>801</v>
      </c>
    </row>
    <row r="422" spans="1:65" s="14" customFormat="1" ht="11.25">
      <c r="B422" s="211"/>
      <c r="C422" s="212"/>
      <c r="D422" s="202" t="s">
        <v>231</v>
      </c>
      <c r="E422" s="213" t="s">
        <v>1</v>
      </c>
      <c r="F422" s="214" t="s">
        <v>802</v>
      </c>
      <c r="G422" s="212"/>
      <c r="H422" s="215">
        <v>20</v>
      </c>
      <c r="I422" s="216"/>
      <c r="J422" s="212"/>
      <c r="K422" s="212"/>
      <c r="L422" s="217"/>
      <c r="M422" s="218"/>
      <c r="N422" s="219"/>
      <c r="O422" s="219"/>
      <c r="P422" s="219"/>
      <c r="Q422" s="219"/>
      <c r="R422" s="219"/>
      <c r="S422" s="219"/>
      <c r="T422" s="220"/>
      <c r="AT422" s="221" t="s">
        <v>231</v>
      </c>
      <c r="AU422" s="221" t="s">
        <v>144</v>
      </c>
      <c r="AV422" s="14" t="s">
        <v>93</v>
      </c>
      <c r="AW422" s="14" t="s">
        <v>41</v>
      </c>
      <c r="AX422" s="14" t="s">
        <v>84</v>
      </c>
      <c r="AY422" s="221" t="s">
        <v>132</v>
      </c>
    </row>
    <row r="423" spans="1:65" s="14" customFormat="1" ht="11.25">
      <c r="B423" s="211"/>
      <c r="C423" s="212"/>
      <c r="D423" s="202" t="s">
        <v>231</v>
      </c>
      <c r="E423" s="213" t="s">
        <v>1</v>
      </c>
      <c r="F423" s="214" t="s">
        <v>803</v>
      </c>
      <c r="G423" s="212"/>
      <c r="H423" s="215">
        <v>0.4</v>
      </c>
      <c r="I423" s="216"/>
      <c r="J423" s="212"/>
      <c r="K423" s="212"/>
      <c r="L423" s="217"/>
      <c r="M423" s="218"/>
      <c r="N423" s="219"/>
      <c r="O423" s="219"/>
      <c r="P423" s="219"/>
      <c r="Q423" s="219"/>
      <c r="R423" s="219"/>
      <c r="S423" s="219"/>
      <c r="T423" s="220"/>
      <c r="AT423" s="221" t="s">
        <v>231</v>
      </c>
      <c r="AU423" s="221" t="s">
        <v>144</v>
      </c>
      <c r="AV423" s="14" t="s">
        <v>93</v>
      </c>
      <c r="AW423" s="14" t="s">
        <v>41</v>
      </c>
      <c r="AX423" s="14" t="s">
        <v>84</v>
      </c>
      <c r="AY423" s="221" t="s">
        <v>132</v>
      </c>
    </row>
    <row r="424" spans="1:65" s="15" customFormat="1" ht="11.25">
      <c r="B424" s="235"/>
      <c r="C424" s="236"/>
      <c r="D424" s="202" t="s">
        <v>231</v>
      </c>
      <c r="E424" s="237" t="s">
        <v>1</v>
      </c>
      <c r="F424" s="238" t="s">
        <v>331</v>
      </c>
      <c r="G424" s="236"/>
      <c r="H424" s="239">
        <v>20.399999999999999</v>
      </c>
      <c r="I424" s="240"/>
      <c r="J424" s="236"/>
      <c r="K424" s="236"/>
      <c r="L424" s="241"/>
      <c r="M424" s="242"/>
      <c r="N424" s="243"/>
      <c r="O424" s="243"/>
      <c r="P424" s="243"/>
      <c r="Q424" s="243"/>
      <c r="R424" s="243"/>
      <c r="S424" s="243"/>
      <c r="T424" s="244"/>
      <c r="AT424" s="245" t="s">
        <v>231</v>
      </c>
      <c r="AU424" s="245" t="s">
        <v>144</v>
      </c>
      <c r="AV424" s="15" t="s">
        <v>131</v>
      </c>
      <c r="AW424" s="15" t="s">
        <v>41</v>
      </c>
      <c r="AX424" s="15" t="s">
        <v>21</v>
      </c>
      <c r="AY424" s="245" t="s">
        <v>132</v>
      </c>
    </row>
    <row r="425" spans="1:65" s="2" customFormat="1" ht="24">
      <c r="A425" s="35"/>
      <c r="B425" s="36"/>
      <c r="C425" s="222" t="s">
        <v>804</v>
      </c>
      <c r="D425" s="222" t="s">
        <v>270</v>
      </c>
      <c r="E425" s="223" t="s">
        <v>805</v>
      </c>
      <c r="F425" s="224" t="s">
        <v>806</v>
      </c>
      <c r="G425" s="225" t="s">
        <v>478</v>
      </c>
      <c r="H425" s="226">
        <v>8.16</v>
      </c>
      <c r="I425" s="227"/>
      <c r="J425" s="228">
        <f>ROUND(I425*H425,2)</f>
        <v>0</v>
      </c>
      <c r="K425" s="224" t="s">
        <v>221</v>
      </c>
      <c r="L425" s="229"/>
      <c r="M425" s="230" t="s">
        <v>1</v>
      </c>
      <c r="N425" s="231" t="s">
        <v>49</v>
      </c>
      <c r="O425" s="72"/>
      <c r="P425" s="196">
        <f>O425*H425</f>
        <v>0</v>
      </c>
      <c r="Q425" s="196">
        <v>6.4000000000000001E-2</v>
      </c>
      <c r="R425" s="196">
        <f>Q425*H425</f>
        <v>0.52224000000000004</v>
      </c>
      <c r="S425" s="196">
        <v>0</v>
      </c>
      <c r="T425" s="197">
        <f>S425*H425</f>
        <v>0</v>
      </c>
      <c r="U425" s="35"/>
      <c r="V425" s="35"/>
      <c r="W425" s="35"/>
      <c r="X425" s="35"/>
      <c r="Y425" s="35"/>
      <c r="Z425" s="35"/>
      <c r="AA425" s="35"/>
      <c r="AB425" s="35"/>
      <c r="AC425" s="35"/>
      <c r="AD425" s="35"/>
      <c r="AE425" s="35"/>
      <c r="AR425" s="198" t="s">
        <v>163</v>
      </c>
      <c r="AT425" s="198" t="s">
        <v>270</v>
      </c>
      <c r="AU425" s="198" t="s">
        <v>144</v>
      </c>
      <c r="AY425" s="18" t="s">
        <v>132</v>
      </c>
      <c r="BE425" s="199">
        <f>IF(N425="základní",J425,0)</f>
        <v>0</v>
      </c>
      <c r="BF425" s="199">
        <f>IF(N425="snížená",J425,0)</f>
        <v>0</v>
      </c>
      <c r="BG425" s="199">
        <f>IF(N425="zákl. přenesená",J425,0)</f>
        <v>0</v>
      </c>
      <c r="BH425" s="199">
        <f>IF(N425="sníž. přenesená",J425,0)</f>
        <v>0</v>
      </c>
      <c r="BI425" s="199">
        <f>IF(N425="nulová",J425,0)</f>
        <v>0</v>
      </c>
      <c r="BJ425" s="18" t="s">
        <v>21</v>
      </c>
      <c r="BK425" s="199">
        <f>ROUND(I425*H425,2)</f>
        <v>0</v>
      </c>
      <c r="BL425" s="18" t="s">
        <v>131</v>
      </c>
      <c r="BM425" s="198" t="s">
        <v>807</v>
      </c>
    </row>
    <row r="426" spans="1:65" s="14" customFormat="1" ht="11.25">
      <c r="B426" s="211"/>
      <c r="C426" s="212"/>
      <c r="D426" s="202" t="s">
        <v>231</v>
      </c>
      <c r="E426" s="213" t="s">
        <v>1</v>
      </c>
      <c r="F426" s="214" t="s">
        <v>808</v>
      </c>
      <c r="G426" s="212"/>
      <c r="H426" s="215">
        <v>8</v>
      </c>
      <c r="I426" s="216"/>
      <c r="J426" s="212"/>
      <c r="K426" s="212"/>
      <c r="L426" s="217"/>
      <c r="M426" s="218"/>
      <c r="N426" s="219"/>
      <c r="O426" s="219"/>
      <c r="P426" s="219"/>
      <c r="Q426" s="219"/>
      <c r="R426" s="219"/>
      <c r="S426" s="219"/>
      <c r="T426" s="220"/>
      <c r="AT426" s="221" t="s">
        <v>231</v>
      </c>
      <c r="AU426" s="221" t="s">
        <v>144</v>
      </c>
      <c r="AV426" s="14" t="s">
        <v>93</v>
      </c>
      <c r="AW426" s="14" t="s">
        <v>41</v>
      </c>
      <c r="AX426" s="14" t="s">
        <v>84</v>
      </c>
      <c r="AY426" s="221" t="s">
        <v>132</v>
      </c>
    </row>
    <row r="427" spans="1:65" s="14" customFormat="1" ht="11.25">
      <c r="B427" s="211"/>
      <c r="C427" s="212"/>
      <c r="D427" s="202" t="s">
        <v>231</v>
      </c>
      <c r="E427" s="213" t="s">
        <v>1</v>
      </c>
      <c r="F427" s="214" t="s">
        <v>809</v>
      </c>
      <c r="G427" s="212"/>
      <c r="H427" s="215">
        <v>0.16</v>
      </c>
      <c r="I427" s="216"/>
      <c r="J427" s="212"/>
      <c r="K427" s="212"/>
      <c r="L427" s="217"/>
      <c r="M427" s="218"/>
      <c r="N427" s="219"/>
      <c r="O427" s="219"/>
      <c r="P427" s="219"/>
      <c r="Q427" s="219"/>
      <c r="R427" s="219"/>
      <c r="S427" s="219"/>
      <c r="T427" s="220"/>
      <c r="AT427" s="221" t="s">
        <v>231</v>
      </c>
      <c r="AU427" s="221" t="s">
        <v>144</v>
      </c>
      <c r="AV427" s="14" t="s">
        <v>93</v>
      </c>
      <c r="AW427" s="14" t="s">
        <v>41</v>
      </c>
      <c r="AX427" s="14" t="s">
        <v>84</v>
      </c>
      <c r="AY427" s="221" t="s">
        <v>132</v>
      </c>
    </row>
    <row r="428" spans="1:65" s="15" customFormat="1" ht="11.25">
      <c r="B428" s="235"/>
      <c r="C428" s="236"/>
      <c r="D428" s="202" t="s">
        <v>231</v>
      </c>
      <c r="E428" s="237" t="s">
        <v>1</v>
      </c>
      <c r="F428" s="238" t="s">
        <v>331</v>
      </c>
      <c r="G428" s="236"/>
      <c r="H428" s="239">
        <v>8.16</v>
      </c>
      <c r="I428" s="240"/>
      <c r="J428" s="236"/>
      <c r="K428" s="236"/>
      <c r="L428" s="241"/>
      <c r="M428" s="242"/>
      <c r="N428" s="243"/>
      <c r="O428" s="243"/>
      <c r="P428" s="243"/>
      <c r="Q428" s="243"/>
      <c r="R428" s="243"/>
      <c r="S428" s="243"/>
      <c r="T428" s="244"/>
      <c r="AT428" s="245" t="s">
        <v>231</v>
      </c>
      <c r="AU428" s="245" t="s">
        <v>144</v>
      </c>
      <c r="AV428" s="15" t="s">
        <v>131</v>
      </c>
      <c r="AW428" s="15" t="s">
        <v>41</v>
      </c>
      <c r="AX428" s="15" t="s">
        <v>21</v>
      </c>
      <c r="AY428" s="245" t="s">
        <v>132</v>
      </c>
    </row>
    <row r="429" spans="1:65" s="2" customFormat="1" ht="21.75" customHeight="1">
      <c r="A429" s="35"/>
      <c r="B429" s="36"/>
      <c r="C429" s="222" t="s">
        <v>810</v>
      </c>
      <c r="D429" s="222" t="s">
        <v>270</v>
      </c>
      <c r="E429" s="223" t="s">
        <v>811</v>
      </c>
      <c r="F429" s="224" t="s">
        <v>812</v>
      </c>
      <c r="G429" s="225" t="s">
        <v>478</v>
      </c>
      <c r="H429" s="226">
        <v>3.12</v>
      </c>
      <c r="I429" s="227"/>
      <c r="J429" s="228">
        <f>ROUND(I429*H429,2)</f>
        <v>0</v>
      </c>
      <c r="K429" s="224" t="s">
        <v>221</v>
      </c>
      <c r="L429" s="229"/>
      <c r="M429" s="230" t="s">
        <v>1</v>
      </c>
      <c r="N429" s="231" t="s">
        <v>49</v>
      </c>
      <c r="O429" s="72"/>
      <c r="P429" s="196">
        <f>O429*H429</f>
        <v>0</v>
      </c>
      <c r="Q429" s="196">
        <v>7.8200000000000006E-2</v>
      </c>
      <c r="R429" s="196">
        <f>Q429*H429</f>
        <v>0.24398400000000003</v>
      </c>
      <c r="S429" s="196">
        <v>0</v>
      </c>
      <c r="T429" s="197">
        <f>S429*H429</f>
        <v>0</v>
      </c>
      <c r="U429" s="35"/>
      <c r="V429" s="35"/>
      <c r="W429" s="35"/>
      <c r="X429" s="35"/>
      <c r="Y429" s="35"/>
      <c r="Z429" s="35"/>
      <c r="AA429" s="35"/>
      <c r="AB429" s="35"/>
      <c r="AC429" s="35"/>
      <c r="AD429" s="35"/>
      <c r="AE429" s="35"/>
      <c r="AR429" s="198" t="s">
        <v>163</v>
      </c>
      <c r="AT429" s="198" t="s">
        <v>270</v>
      </c>
      <c r="AU429" s="198" t="s">
        <v>144</v>
      </c>
      <c r="AY429" s="18" t="s">
        <v>132</v>
      </c>
      <c r="BE429" s="199">
        <f>IF(N429="základní",J429,0)</f>
        <v>0</v>
      </c>
      <c r="BF429" s="199">
        <f>IF(N429="snížená",J429,0)</f>
        <v>0</v>
      </c>
      <c r="BG429" s="199">
        <f>IF(N429="zákl. přenesená",J429,0)</f>
        <v>0</v>
      </c>
      <c r="BH429" s="199">
        <f>IF(N429="sníž. přenesená",J429,0)</f>
        <v>0</v>
      </c>
      <c r="BI429" s="199">
        <f>IF(N429="nulová",J429,0)</f>
        <v>0</v>
      </c>
      <c r="BJ429" s="18" t="s">
        <v>21</v>
      </c>
      <c r="BK429" s="199">
        <f>ROUND(I429*H429,2)</f>
        <v>0</v>
      </c>
      <c r="BL429" s="18" t="s">
        <v>131</v>
      </c>
      <c r="BM429" s="198" t="s">
        <v>813</v>
      </c>
    </row>
    <row r="430" spans="1:65" s="14" customFormat="1" ht="11.25">
      <c r="B430" s="211"/>
      <c r="C430" s="212"/>
      <c r="D430" s="202" t="s">
        <v>231</v>
      </c>
      <c r="E430" s="213" t="s">
        <v>1</v>
      </c>
      <c r="F430" s="214" t="s">
        <v>814</v>
      </c>
      <c r="G430" s="212"/>
      <c r="H430" s="215">
        <v>1.56</v>
      </c>
      <c r="I430" s="216"/>
      <c r="J430" s="212"/>
      <c r="K430" s="212"/>
      <c r="L430" s="217"/>
      <c r="M430" s="218"/>
      <c r="N430" s="219"/>
      <c r="O430" s="219"/>
      <c r="P430" s="219"/>
      <c r="Q430" s="219"/>
      <c r="R430" s="219"/>
      <c r="S430" s="219"/>
      <c r="T430" s="220"/>
      <c r="AT430" s="221" t="s">
        <v>231</v>
      </c>
      <c r="AU430" s="221" t="s">
        <v>144</v>
      </c>
      <c r="AV430" s="14" t="s">
        <v>93</v>
      </c>
      <c r="AW430" s="14" t="s">
        <v>41</v>
      </c>
      <c r="AX430" s="14" t="s">
        <v>84</v>
      </c>
      <c r="AY430" s="221" t="s">
        <v>132</v>
      </c>
    </row>
    <row r="431" spans="1:65" s="14" customFormat="1" ht="11.25">
      <c r="B431" s="211"/>
      <c r="C431" s="212"/>
      <c r="D431" s="202" t="s">
        <v>231</v>
      </c>
      <c r="E431" s="213" t="s">
        <v>1</v>
      </c>
      <c r="F431" s="214" t="s">
        <v>815</v>
      </c>
      <c r="G431" s="212"/>
      <c r="H431" s="215">
        <v>1.56</v>
      </c>
      <c r="I431" s="216"/>
      <c r="J431" s="212"/>
      <c r="K431" s="212"/>
      <c r="L431" s="217"/>
      <c r="M431" s="218"/>
      <c r="N431" s="219"/>
      <c r="O431" s="219"/>
      <c r="P431" s="219"/>
      <c r="Q431" s="219"/>
      <c r="R431" s="219"/>
      <c r="S431" s="219"/>
      <c r="T431" s="220"/>
      <c r="AT431" s="221" t="s">
        <v>231</v>
      </c>
      <c r="AU431" s="221" t="s">
        <v>144</v>
      </c>
      <c r="AV431" s="14" t="s">
        <v>93</v>
      </c>
      <c r="AW431" s="14" t="s">
        <v>41</v>
      </c>
      <c r="AX431" s="14" t="s">
        <v>84</v>
      </c>
      <c r="AY431" s="221" t="s">
        <v>132</v>
      </c>
    </row>
    <row r="432" spans="1:65" s="15" customFormat="1" ht="11.25">
      <c r="B432" s="235"/>
      <c r="C432" s="236"/>
      <c r="D432" s="202" t="s">
        <v>231</v>
      </c>
      <c r="E432" s="237" t="s">
        <v>1</v>
      </c>
      <c r="F432" s="238" t="s">
        <v>331</v>
      </c>
      <c r="G432" s="236"/>
      <c r="H432" s="239">
        <v>3.12</v>
      </c>
      <c r="I432" s="240"/>
      <c r="J432" s="236"/>
      <c r="K432" s="236"/>
      <c r="L432" s="241"/>
      <c r="M432" s="242"/>
      <c r="N432" s="243"/>
      <c r="O432" s="243"/>
      <c r="P432" s="243"/>
      <c r="Q432" s="243"/>
      <c r="R432" s="243"/>
      <c r="S432" s="243"/>
      <c r="T432" s="244"/>
      <c r="AT432" s="245" t="s">
        <v>231</v>
      </c>
      <c r="AU432" s="245" t="s">
        <v>144</v>
      </c>
      <c r="AV432" s="15" t="s">
        <v>131</v>
      </c>
      <c r="AW432" s="15" t="s">
        <v>41</v>
      </c>
      <c r="AX432" s="15" t="s">
        <v>21</v>
      </c>
      <c r="AY432" s="245" t="s">
        <v>132</v>
      </c>
    </row>
    <row r="433" spans="1:65" s="2" customFormat="1" ht="33" customHeight="1">
      <c r="A433" s="35"/>
      <c r="B433" s="36"/>
      <c r="C433" s="187" t="s">
        <v>816</v>
      </c>
      <c r="D433" s="187" t="s">
        <v>135</v>
      </c>
      <c r="E433" s="188" t="s">
        <v>817</v>
      </c>
      <c r="F433" s="189" t="s">
        <v>818</v>
      </c>
      <c r="G433" s="190" t="s">
        <v>478</v>
      </c>
      <c r="H433" s="191">
        <v>8</v>
      </c>
      <c r="I433" s="192"/>
      <c r="J433" s="193">
        <f>ROUND(I433*H433,2)</f>
        <v>0</v>
      </c>
      <c r="K433" s="189" t="s">
        <v>221</v>
      </c>
      <c r="L433" s="40"/>
      <c r="M433" s="194" t="s">
        <v>1</v>
      </c>
      <c r="N433" s="195" t="s">
        <v>49</v>
      </c>
      <c r="O433" s="72"/>
      <c r="P433" s="196">
        <f>O433*H433</f>
        <v>0</v>
      </c>
      <c r="Q433" s="196">
        <v>0.1295</v>
      </c>
      <c r="R433" s="196">
        <f>Q433*H433</f>
        <v>1.036</v>
      </c>
      <c r="S433" s="196">
        <v>0</v>
      </c>
      <c r="T433" s="197">
        <f>S433*H433</f>
        <v>0</v>
      </c>
      <c r="U433" s="35"/>
      <c r="V433" s="35"/>
      <c r="W433" s="35"/>
      <c r="X433" s="35"/>
      <c r="Y433" s="35"/>
      <c r="Z433" s="35"/>
      <c r="AA433" s="35"/>
      <c r="AB433" s="35"/>
      <c r="AC433" s="35"/>
      <c r="AD433" s="35"/>
      <c r="AE433" s="35"/>
      <c r="AR433" s="198" t="s">
        <v>131</v>
      </c>
      <c r="AT433" s="198" t="s">
        <v>135</v>
      </c>
      <c r="AU433" s="198" t="s">
        <v>144</v>
      </c>
      <c r="AY433" s="18" t="s">
        <v>132</v>
      </c>
      <c r="BE433" s="199">
        <f>IF(N433="základní",J433,0)</f>
        <v>0</v>
      </c>
      <c r="BF433" s="199">
        <f>IF(N433="snížená",J433,0)</f>
        <v>0</v>
      </c>
      <c r="BG433" s="199">
        <f>IF(N433="zákl. přenesená",J433,0)</f>
        <v>0</v>
      </c>
      <c r="BH433" s="199">
        <f>IF(N433="sníž. přenesená",J433,0)</f>
        <v>0</v>
      </c>
      <c r="BI433" s="199">
        <f>IF(N433="nulová",J433,0)</f>
        <v>0</v>
      </c>
      <c r="BJ433" s="18" t="s">
        <v>21</v>
      </c>
      <c r="BK433" s="199">
        <f>ROUND(I433*H433,2)</f>
        <v>0</v>
      </c>
      <c r="BL433" s="18" t="s">
        <v>131</v>
      </c>
      <c r="BM433" s="198" t="s">
        <v>819</v>
      </c>
    </row>
    <row r="434" spans="1:65" s="14" customFormat="1" ht="11.25">
      <c r="B434" s="211"/>
      <c r="C434" s="212"/>
      <c r="D434" s="202" t="s">
        <v>231</v>
      </c>
      <c r="E434" s="213" t="s">
        <v>1</v>
      </c>
      <c r="F434" s="214" t="s">
        <v>820</v>
      </c>
      <c r="G434" s="212"/>
      <c r="H434" s="215">
        <v>8</v>
      </c>
      <c r="I434" s="216"/>
      <c r="J434" s="212"/>
      <c r="K434" s="212"/>
      <c r="L434" s="217"/>
      <c r="M434" s="218"/>
      <c r="N434" s="219"/>
      <c r="O434" s="219"/>
      <c r="P434" s="219"/>
      <c r="Q434" s="219"/>
      <c r="R434" s="219"/>
      <c r="S434" s="219"/>
      <c r="T434" s="220"/>
      <c r="AT434" s="221" t="s">
        <v>231</v>
      </c>
      <c r="AU434" s="221" t="s">
        <v>144</v>
      </c>
      <c r="AV434" s="14" t="s">
        <v>93</v>
      </c>
      <c r="AW434" s="14" t="s">
        <v>41</v>
      </c>
      <c r="AX434" s="14" t="s">
        <v>21</v>
      </c>
      <c r="AY434" s="221" t="s">
        <v>132</v>
      </c>
    </row>
    <row r="435" spans="1:65" s="2" customFormat="1" ht="16.5" customHeight="1">
      <c r="A435" s="35"/>
      <c r="B435" s="36"/>
      <c r="C435" s="222" t="s">
        <v>821</v>
      </c>
      <c r="D435" s="222" t="s">
        <v>270</v>
      </c>
      <c r="E435" s="223" t="s">
        <v>822</v>
      </c>
      <c r="F435" s="224" t="s">
        <v>823</v>
      </c>
      <c r="G435" s="225" t="s">
        <v>478</v>
      </c>
      <c r="H435" s="226">
        <v>8.16</v>
      </c>
      <c r="I435" s="227"/>
      <c r="J435" s="228">
        <f>ROUND(I435*H435,2)</f>
        <v>0</v>
      </c>
      <c r="K435" s="224" t="s">
        <v>221</v>
      </c>
      <c r="L435" s="229"/>
      <c r="M435" s="230" t="s">
        <v>1</v>
      </c>
      <c r="N435" s="231" t="s">
        <v>49</v>
      </c>
      <c r="O435" s="72"/>
      <c r="P435" s="196">
        <f>O435*H435</f>
        <v>0</v>
      </c>
      <c r="Q435" s="196">
        <v>5.8000000000000003E-2</v>
      </c>
      <c r="R435" s="196">
        <f>Q435*H435</f>
        <v>0.47328000000000003</v>
      </c>
      <c r="S435" s="196">
        <v>0</v>
      </c>
      <c r="T435" s="197">
        <f>S435*H435</f>
        <v>0</v>
      </c>
      <c r="U435" s="35"/>
      <c r="V435" s="35"/>
      <c r="W435" s="35"/>
      <c r="X435" s="35"/>
      <c r="Y435" s="35"/>
      <c r="Z435" s="35"/>
      <c r="AA435" s="35"/>
      <c r="AB435" s="35"/>
      <c r="AC435" s="35"/>
      <c r="AD435" s="35"/>
      <c r="AE435" s="35"/>
      <c r="AR435" s="198" t="s">
        <v>163</v>
      </c>
      <c r="AT435" s="198" t="s">
        <v>270</v>
      </c>
      <c r="AU435" s="198" t="s">
        <v>144</v>
      </c>
      <c r="AY435" s="18" t="s">
        <v>132</v>
      </c>
      <c r="BE435" s="199">
        <f>IF(N435="základní",J435,0)</f>
        <v>0</v>
      </c>
      <c r="BF435" s="199">
        <f>IF(N435="snížená",J435,0)</f>
        <v>0</v>
      </c>
      <c r="BG435" s="199">
        <f>IF(N435="zákl. přenesená",J435,0)</f>
        <v>0</v>
      </c>
      <c r="BH435" s="199">
        <f>IF(N435="sníž. přenesená",J435,0)</f>
        <v>0</v>
      </c>
      <c r="BI435" s="199">
        <f>IF(N435="nulová",J435,0)</f>
        <v>0</v>
      </c>
      <c r="BJ435" s="18" t="s">
        <v>21</v>
      </c>
      <c r="BK435" s="199">
        <f>ROUND(I435*H435,2)</f>
        <v>0</v>
      </c>
      <c r="BL435" s="18" t="s">
        <v>131</v>
      </c>
      <c r="BM435" s="198" t="s">
        <v>824</v>
      </c>
    </row>
    <row r="436" spans="1:65" s="14" customFormat="1" ht="11.25">
      <c r="B436" s="211"/>
      <c r="C436" s="212"/>
      <c r="D436" s="202" t="s">
        <v>231</v>
      </c>
      <c r="E436" s="213" t="s">
        <v>1</v>
      </c>
      <c r="F436" s="214" t="s">
        <v>820</v>
      </c>
      <c r="G436" s="212"/>
      <c r="H436" s="215">
        <v>8</v>
      </c>
      <c r="I436" s="216"/>
      <c r="J436" s="212"/>
      <c r="K436" s="212"/>
      <c r="L436" s="217"/>
      <c r="M436" s="218"/>
      <c r="N436" s="219"/>
      <c r="O436" s="219"/>
      <c r="P436" s="219"/>
      <c r="Q436" s="219"/>
      <c r="R436" s="219"/>
      <c r="S436" s="219"/>
      <c r="T436" s="220"/>
      <c r="AT436" s="221" t="s">
        <v>231</v>
      </c>
      <c r="AU436" s="221" t="s">
        <v>144</v>
      </c>
      <c r="AV436" s="14" t="s">
        <v>93</v>
      </c>
      <c r="AW436" s="14" t="s">
        <v>41</v>
      </c>
      <c r="AX436" s="14" t="s">
        <v>84</v>
      </c>
      <c r="AY436" s="221" t="s">
        <v>132</v>
      </c>
    </row>
    <row r="437" spans="1:65" s="14" customFormat="1" ht="11.25">
      <c r="B437" s="211"/>
      <c r="C437" s="212"/>
      <c r="D437" s="202" t="s">
        <v>231</v>
      </c>
      <c r="E437" s="213" t="s">
        <v>1</v>
      </c>
      <c r="F437" s="214" t="s">
        <v>809</v>
      </c>
      <c r="G437" s="212"/>
      <c r="H437" s="215">
        <v>0.16</v>
      </c>
      <c r="I437" s="216"/>
      <c r="J437" s="212"/>
      <c r="K437" s="212"/>
      <c r="L437" s="217"/>
      <c r="M437" s="218"/>
      <c r="N437" s="219"/>
      <c r="O437" s="219"/>
      <c r="P437" s="219"/>
      <c r="Q437" s="219"/>
      <c r="R437" s="219"/>
      <c r="S437" s="219"/>
      <c r="T437" s="220"/>
      <c r="AT437" s="221" t="s">
        <v>231</v>
      </c>
      <c r="AU437" s="221" t="s">
        <v>144</v>
      </c>
      <c r="AV437" s="14" t="s">
        <v>93</v>
      </c>
      <c r="AW437" s="14" t="s">
        <v>41</v>
      </c>
      <c r="AX437" s="14" t="s">
        <v>84</v>
      </c>
      <c r="AY437" s="221" t="s">
        <v>132</v>
      </c>
    </row>
    <row r="438" spans="1:65" s="15" customFormat="1" ht="11.25">
      <c r="B438" s="235"/>
      <c r="C438" s="236"/>
      <c r="D438" s="202" t="s">
        <v>231</v>
      </c>
      <c r="E438" s="237" t="s">
        <v>1</v>
      </c>
      <c r="F438" s="238" t="s">
        <v>331</v>
      </c>
      <c r="G438" s="236"/>
      <c r="H438" s="239">
        <v>8.16</v>
      </c>
      <c r="I438" s="240"/>
      <c r="J438" s="236"/>
      <c r="K438" s="236"/>
      <c r="L438" s="241"/>
      <c r="M438" s="242"/>
      <c r="N438" s="243"/>
      <c r="O438" s="243"/>
      <c r="P438" s="243"/>
      <c r="Q438" s="243"/>
      <c r="R438" s="243"/>
      <c r="S438" s="243"/>
      <c r="T438" s="244"/>
      <c r="AT438" s="245" t="s">
        <v>231</v>
      </c>
      <c r="AU438" s="245" t="s">
        <v>144</v>
      </c>
      <c r="AV438" s="15" t="s">
        <v>131</v>
      </c>
      <c r="AW438" s="15" t="s">
        <v>41</v>
      </c>
      <c r="AX438" s="15" t="s">
        <v>21</v>
      </c>
      <c r="AY438" s="245" t="s">
        <v>132</v>
      </c>
    </row>
    <row r="439" spans="1:65" s="2" customFormat="1" ht="24">
      <c r="A439" s="35"/>
      <c r="B439" s="36"/>
      <c r="C439" s="187" t="s">
        <v>825</v>
      </c>
      <c r="D439" s="187" t="s">
        <v>135</v>
      </c>
      <c r="E439" s="188" t="s">
        <v>826</v>
      </c>
      <c r="F439" s="189" t="s">
        <v>827</v>
      </c>
      <c r="G439" s="190" t="s">
        <v>478</v>
      </c>
      <c r="H439" s="191">
        <v>23.5</v>
      </c>
      <c r="I439" s="192"/>
      <c r="J439" s="193">
        <f>ROUND(I439*H439,2)</f>
        <v>0</v>
      </c>
      <c r="K439" s="189" t="s">
        <v>221</v>
      </c>
      <c r="L439" s="40"/>
      <c r="M439" s="194" t="s">
        <v>1</v>
      </c>
      <c r="N439" s="195" t="s">
        <v>49</v>
      </c>
      <c r="O439" s="72"/>
      <c r="P439" s="196">
        <f>O439*H439</f>
        <v>0</v>
      </c>
      <c r="Q439" s="196">
        <v>0.10094599999999999</v>
      </c>
      <c r="R439" s="196">
        <f>Q439*H439</f>
        <v>2.3722309999999998</v>
      </c>
      <c r="S439" s="196">
        <v>0</v>
      </c>
      <c r="T439" s="197">
        <f>S439*H439</f>
        <v>0</v>
      </c>
      <c r="U439" s="35"/>
      <c r="V439" s="35"/>
      <c r="W439" s="35"/>
      <c r="X439" s="35"/>
      <c r="Y439" s="35"/>
      <c r="Z439" s="35"/>
      <c r="AA439" s="35"/>
      <c r="AB439" s="35"/>
      <c r="AC439" s="35"/>
      <c r="AD439" s="35"/>
      <c r="AE439" s="35"/>
      <c r="AR439" s="198" t="s">
        <v>131</v>
      </c>
      <c r="AT439" s="198" t="s">
        <v>135</v>
      </c>
      <c r="AU439" s="198" t="s">
        <v>144</v>
      </c>
      <c r="AY439" s="18" t="s">
        <v>132</v>
      </c>
      <c r="BE439" s="199">
        <f>IF(N439="základní",J439,0)</f>
        <v>0</v>
      </c>
      <c r="BF439" s="199">
        <f>IF(N439="snížená",J439,0)</f>
        <v>0</v>
      </c>
      <c r="BG439" s="199">
        <f>IF(N439="zákl. přenesená",J439,0)</f>
        <v>0</v>
      </c>
      <c r="BH439" s="199">
        <f>IF(N439="sníž. přenesená",J439,0)</f>
        <v>0</v>
      </c>
      <c r="BI439" s="199">
        <f>IF(N439="nulová",J439,0)</f>
        <v>0</v>
      </c>
      <c r="BJ439" s="18" t="s">
        <v>21</v>
      </c>
      <c r="BK439" s="199">
        <f>ROUND(I439*H439,2)</f>
        <v>0</v>
      </c>
      <c r="BL439" s="18" t="s">
        <v>131</v>
      </c>
      <c r="BM439" s="198" t="s">
        <v>828</v>
      </c>
    </row>
    <row r="440" spans="1:65" s="14" customFormat="1" ht="11.25">
      <c r="B440" s="211"/>
      <c r="C440" s="212"/>
      <c r="D440" s="202" t="s">
        <v>231</v>
      </c>
      <c r="E440" s="213" t="s">
        <v>1</v>
      </c>
      <c r="F440" s="214" t="s">
        <v>829</v>
      </c>
      <c r="G440" s="212"/>
      <c r="H440" s="215">
        <v>23.5</v>
      </c>
      <c r="I440" s="216"/>
      <c r="J440" s="212"/>
      <c r="K440" s="212"/>
      <c r="L440" s="217"/>
      <c r="M440" s="218"/>
      <c r="N440" s="219"/>
      <c r="O440" s="219"/>
      <c r="P440" s="219"/>
      <c r="Q440" s="219"/>
      <c r="R440" s="219"/>
      <c r="S440" s="219"/>
      <c r="T440" s="220"/>
      <c r="AT440" s="221" t="s">
        <v>231</v>
      </c>
      <c r="AU440" s="221" t="s">
        <v>144</v>
      </c>
      <c r="AV440" s="14" t="s">
        <v>93</v>
      </c>
      <c r="AW440" s="14" t="s">
        <v>41</v>
      </c>
      <c r="AX440" s="14" t="s">
        <v>21</v>
      </c>
      <c r="AY440" s="221" t="s">
        <v>132</v>
      </c>
    </row>
    <row r="441" spans="1:65" s="2" customFormat="1" ht="21.75" customHeight="1">
      <c r="A441" s="35"/>
      <c r="B441" s="36"/>
      <c r="C441" s="222" t="s">
        <v>27</v>
      </c>
      <c r="D441" s="222" t="s">
        <v>270</v>
      </c>
      <c r="E441" s="223" t="s">
        <v>830</v>
      </c>
      <c r="F441" s="224" t="s">
        <v>831</v>
      </c>
      <c r="G441" s="225" t="s">
        <v>202</v>
      </c>
      <c r="H441" s="226">
        <v>23.97</v>
      </c>
      <c r="I441" s="227"/>
      <c r="J441" s="228">
        <f>ROUND(I441*H441,2)</f>
        <v>0</v>
      </c>
      <c r="K441" s="224" t="s">
        <v>1</v>
      </c>
      <c r="L441" s="229"/>
      <c r="M441" s="230" t="s">
        <v>1</v>
      </c>
      <c r="N441" s="231" t="s">
        <v>49</v>
      </c>
      <c r="O441" s="72"/>
      <c r="P441" s="196">
        <f>O441*H441</f>
        <v>0</v>
      </c>
      <c r="Q441" s="196">
        <v>1.4E-2</v>
      </c>
      <c r="R441" s="196">
        <f>Q441*H441</f>
        <v>0.33557999999999999</v>
      </c>
      <c r="S441" s="196">
        <v>0</v>
      </c>
      <c r="T441" s="197">
        <f>S441*H441</f>
        <v>0</v>
      </c>
      <c r="U441" s="35"/>
      <c r="V441" s="35"/>
      <c r="W441" s="35"/>
      <c r="X441" s="35"/>
      <c r="Y441" s="35"/>
      <c r="Z441" s="35"/>
      <c r="AA441" s="35"/>
      <c r="AB441" s="35"/>
      <c r="AC441" s="35"/>
      <c r="AD441" s="35"/>
      <c r="AE441" s="35"/>
      <c r="AR441" s="198" t="s">
        <v>163</v>
      </c>
      <c r="AT441" s="198" t="s">
        <v>270</v>
      </c>
      <c r="AU441" s="198" t="s">
        <v>144</v>
      </c>
      <c r="AY441" s="18" t="s">
        <v>132</v>
      </c>
      <c r="BE441" s="199">
        <f>IF(N441="základní",J441,0)</f>
        <v>0</v>
      </c>
      <c r="BF441" s="199">
        <f>IF(N441="snížená",J441,0)</f>
        <v>0</v>
      </c>
      <c r="BG441" s="199">
        <f>IF(N441="zákl. přenesená",J441,0)</f>
        <v>0</v>
      </c>
      <c r="BH441" s="199">
        <f>IF(N441="sníž. přenesená",J441,0)</f>
        <v>0</v>
      </c>
      <c r="BI441" s="199">
        <f>IF(N441="nulová",J441,0)</f>
        <v>0</v>
      </c>
      <c r="BJ441" s="18" t="s">
        <v>21</v>
      </c>
      <c r="BK441" s="199">
        <f>ROUND(I441*H441,2)</f>
        <v>0</v>
      </c>
      <c r="BL441" s="18" t="s">
        <v>131</v>
      </c>
      <c r="BM441" s="198" t="s">
        <v>832</v>
      </c>
    </row>
    <row r="442" spans="1:65" s="14" customFormat="1" ht="11.25">
      <c r="B442" s="211"/>
      <c r="C442" s="212"/>
      <c r="D442" s="202" t="s">
        <v>231</v>
      </c>
      <c r="E442" s="213" t="s">
        <v>1</v>
      </c>
      <c r="F442" s="214" t="s">
        <v>829</v>
      </c>
      <c r="G442" s="212"/>
      <c r="H442" s="215">
        <v>23.5</v>
      </c>
      <c r="I442" s="216"/>
      <c r="J442" s="212"/>
      <c r="K442" s="212"/>
      <c r="L442" s="217"/>
      <c r="M442" s="218"/>
      <c r="N442" s="219"/>
      <c r="O442" s="219"/>
      <c r="P442" s="219"/>
      <c r="Q442" s="219"/>
      <c r="R442" s="219"/>
      <c r="S442" s="219"/>
      <c r="T442" s="220"/>
      <c r="AT442" s="221" t="s">
        <v>231</v>
      </c>
      <c r="AU442" s="221" t="s">
        <v>144</v>
      </c>
      <c r="AV442" s="14" t="s">
        <v>93</v>
      </c>
      <c r="AW442" s="14" t="s">
        <v>41</v>
      </c>
      <c r="AX442" s="14" t="s">
        <v>84</v>
      </c>
      <c r="AY442" s="221" t="s">
        <v>132</v>
      </c>
    </row>
    <row r="443" spans="1:65" s="14" customFormat="1" ht="11.25">
      <c r="B443" s="211"/>
      <c r="C443" s="212"/>
      <c r="D443" s="202" t="s">
        <v>231</v>
      </c>
      <c r="E443" s="213" t="s">
        <v>1</v>
      </c>
      <c r="F443" s="214" t="s">
        <v>833</v>
      </c>
      <c r="G443" s="212"/>
      <c r="H443" s="215">
        <v>0.47</v>
      </c>
      <c r="I443" s="216"/>
      <c r="J443" s="212"/>
      <c r="K443" s="212"/>
      <c r="L443" s="217"/>
      <c r="M443" s="218"/>
      <c r="N443" s="219"/>
      <c r="O443" s="219"/>
      <c r="P443" s="219"/>
      <c r="Q443" s="219"/>
      <c r="R443" s="219"/>
      <c r="S443" s="219"/>
      <c r="T443" s="220"/>
      <c r="AT443" s="221" t="s">
        <v>231</v>
      </c>
      <c r="AU443" s="221" t="s">
        <v>144</v>
      </c>
      <c r="AV443" s="14" t="s">
        <v>93</v>
      </c>
      <c r="AW443" s="14" t="s">
        <v>41</v>
      </c>
      <c r="AX443" s="14" t="s">
        <v>84</v>
      </c>
      <c r="AY443" s="221" t="s">
        <v>132</v>
      </c>
    </row>
    <row r="444" spans="1:65" s="15" customFormat="1" ht="11.25">
      <c r="B444" s="235"/>
      <c r="C444" s="236"/>
      <c r="D444" s="202" t="s">
        <v>231</v>
      </c>
      <c r="E444" s="237" t="s">
        <v>1</v>
      </c>
      <c r="F444" s="238" t="s">
        <v>331</v>
      </c>
      <c r="G444" s="236"/>
      <c r="H444" s="239">
        <v>23.97</v>
      </c>
      <c r="I444" s="240"/>
      <c r="J444" s="236"/>
      <c r="K444" s="236"/>
      <c r="L444" s="241"/>
      <c r="M444" s="242"/>
      <c r="N444" s="243"/>
      <c r="O444" s="243"/>
      <c r="P444" s="243"/>
      <c r="Q444" s="243"/>
      <c r="R444" s="243"/>
      <c r="S444" s="243"/>
      <c r="T444" s="244"/>
      <c r="AT444" s="245" t="s">
        <v>231</v>
      </c>
      <c r="AU444" s="245" t="s">
        <v>144</v>
      </c>
      <c r="AV444" s="15" t="s">
        <v>131</v>
      </c>
      <c r="AW444" s="15" t="s">
        <v>41</v>
      </c>
      <c r="AX444" s="15" t="s">
        <v>21</v>
      </c>
      <c r="AY444" s="245" t="s">
        <v>132</v>
      </c>
    </row>
    <row r="445" spans="1:65" s="12" customFormat="1" ht="20.85" customHeight="1">
      <c r="B445" s="171"/>
      <c r="C445" s="172"/>
      <c r="D445" s="173" t="s">
        <v>83</v>
      </c>
      <c r="E445" s="185" t="s">
        <v>834</v>
      </c>
      <c r="F445" s="185" t="s">
        <v>835</v>
      </c>
      <c r="G445" s="172"/>
      <c r="H445" s="172"/>
      <c r="I445" s="175"/>
      <c r="J445" s="186">
        <f>BK445</f>
        <v>0</v>
      </c>
      <c r="K445" s="172"/>
      <c r="L445" s="177"/>
      <c r="M445" s="178"/>
      <c r="N445" s="179"/>
      <c r="O445" s="179"/>
      <c r="P445" s="180">
        <f>SUM(P446:P472)</f>
        <v>0</v>
      </c>
      <c r="Q445" s="179"/>
      <c r="R445" s="180">
        <f>SUM(R446:R472)</f>
        <v>2.1193899999999998E-2</v>
      </c>
      <c r="S445" s="179"/>
      <c r="T445" s="181">
        <f>SUM(T446:T472)</f>
        <v>586.95499999999993</v>
      </c>
      <c r="AR445" s="182" t="s">
        <v>21</v>
      </c>
      <c r="AT445" s="183" t="s">
        <v>83</v>
      </c>
      <c r="AU445" s="183" t="s">
        <v>93</v>
      </c>
      <c r="AY445" s="182" t="s">
        <v>132</v>
      </c>
      <c r="BK445" s="184">
        <f>SUM(BK446:BK472)</f>
        <v>0</v>
      </c>
    </row>
    <row r="446" spans="1:65" s="2" customFormat="1" ht="24">
      <c r="A446" s="35"/>
      <c r="B446" s="36"/>
      <c r="C446" s="187" t="s">
        <v>836</v>
      </c>
      <c r="D446" s="187" t="s">
        <v>135</v>
      </c>
      <c r="E446" s="188" t="s">
        <v>837</v>
      </c>
      <c r="F446" s="189" t="s">
        <v>838</v>
      </c>
      <c r="G446" s="190" t="s">
        <v>220</v>
      </c>
      <c r="H446" s="191">
        <v>552.5</v>
      </c>
      <c r="I446" s="192"/>
      <c r="J446" s="193">
        <f>ROUND(I446*H446,2)</f>
        <v>0</v>
      </c>
      <c r="K446" s="189" t="s">
        <v>221</v>
      </c>
      <c r="L446" s="40"/>
      <c r="M446" s="194" t="s">
        <v>1</v>
      </c>
      <c r="N446" s="195" t="s">
        <v>49</v>
      </c>
      <c r="O446" s="72"/>
      <c r="P446" s="196">
        <f>O446*H446</f>
        <v>0</v>
      </c>
      <c r="Q446" s="196">
        <v>3.8359999999999999E-5</v>
      </c>
      <c r="R446" s="196">
        <f>Q446*H446</f>
        <v>2.1193899999999998E-2</v>
      </c>
      <c r="S446" s="196">
        <v>0.10299999999999999</v>
      </c>
      <c r="T446" s="197">
        <f>S446*H446</f>
        <v>56.907499999999999</v>
      </c>
      <c r="U446" s="35"/>
      <c r="V446" s="35"/>
      <c r="W446" s="35"/>
      <c r="X446" s="35"/>
      <c r="Y446" s="35"/>
      <c r="Z446" s="35"/>
      <c r="AA446" s="35"/>
      <c r="AB446" s="35"/>
      <c r="AC446" s="35"/>
      <c r="AD446" s="35"/>
      <c r="AE446" s="35"/>
      <c r="AR446" s="198" t="s">
        <v>131</v>
      </c>
      <c r="AT446" s="198" t="s">
        <v>135</v>
      </c>
      <c r="AU446" s="198" t="s">
        <v>144</v>
      </c>
      <c r="AY446" s="18" t="s">
        <v>132</v>
      </c>
      <c r="BE446" s="199">
        <f>IF(N446="základní",J446,0)</f>
        <v>0</v>
      </c>
      <c r="BF446" s="199">
        <f>IF(N446="snížená",J446,0)</f>
        <v>0</v>
      </c>
      <c r="BG446" s="199">
        <f>IF(N446="zákl. přenesená",J446,0)</f>
        <v>0</v>
      </c>
      <c r="BH446" s="199">
        <f>IF(N446="sníž. přenesená",J446,0)</f>
        <v>0</v>
      </c>
      <c r="BI446" s="199">
        <f>IF(N446="nulová",J446,0)</f>
        <v>0</v>
      </c>
      <c r="BJ446" s="18" t="s">
        <v>21</v>
      </c>
      <c r="BK446" s="199">
        <f>ROUND(I446*H446,2)</f>
        <v>0</v>
      </c>
      <c r="BL446" s="18" t="s">
        <v>131</v>
      </c>
      <c r="BM446" s="198" t="s">
        <v>839</v>
      </c>
    </row>
    <row r="447" spans="1:65" s="14" customFormat="1" ht="11.25">
      <c r="B447" s="211"/>
      <c r="C447" s="212"/>
      <c r="D447" s="202" t="s">
        <v>231</v>
      </c>
      <c r="E447" s="213" t="s">
        <v>1</v>
      </c>
      <c r="F447" s="214" t="s">
        <v>840</v>
      </c>
      <c r="G447" s="212"/>
      <c r="H447" s="215">
        <v>540</v>
      </c>
      <c r="I447" s="216"/>
      <c r="J447" s="212"/>
      <c r="K447" s="212"/>
      <c r="L447" s="217"/>
      <c r="M447" s="218"/>
      <c r="N447" s="219"/>
      <c r="O447" s="219"/>
      <c r="P447" s="219"/>
      <c r="Q447" s="219"/>
      <c r="R447" s="219"/>
      <c r="S447" s="219"/>
      <c r="T447" s="220"/>
      <c r="AT447" s="221" t="s">
        <v>231</v>
      </c>
      <c r="AU447" s="221" t="s">
        <v>144</v>
      </c>
      <c r="AV447" s="14" t="s">
        <v>93</v>
      </c>
      <c r="AW447" s="14" t="s">
        <v>41</v>
      </c>
      <c r="AX447" s="14" t="s">
        <v>84</v>
      </c>
      <c r="AY447" s="221" t="s">
        <v>132</v>
      </c>
    </row>
    <row r="448" spans="1:65" s="14" customFormat="1" ht="11.25">
      <c r="B448" s="211"/>
      <c r="C448" s="212"/>
      <c r="D448" s="202" t="s">
        <v>231</v>
      </c>
      <c r="E448" s="213" t="s">
        <v>1</v>
      </c>
      <c r="F448" s="214" t="s">
        <v>841</v>
      </c>
      <c r="G448" s="212"/>
      <c r="H448" s="215">
        <v>12.5</v>
      </c>
      <c r="I448" s="216"/>
      <c r="J448" s="212"/>
      <c r="K448" s="212"/>
      <c r="L448" s="217"/>
      <c r="M448" s="218"/>
      <c r="N448" s="219"/>
      <c r="O448" s="219"/>
      <c r="P448" s="219"/>
      <c r="Q448" s="219"/>
      <c r="R448" s="219"/>
      <c r="S448" s="219"/>
      <c r="T448" s="220"/>
      <c r="AT448" s="221" t="s">
        <v>231</v>
      </c>
      <c r="AU448" s="221" t="s">
        <v>144</v>
      </c>
      <c r="AV448" s="14" t="s">
        <v>93</v>
      </c>
      <c r="AW448" s="14" t="s">
        <v>41</v>
      </c>
      <c r="AX448" s="14" t="s">
        <v>84</v>
      </c>
      <c r="AY448" s="221" t="s">
        <v>132</v>
      </c>
    </row>
    <row r="449" spans="1:65" s="15" customFormat="1" ht="11.25">
      <c r="B449" s="235"/>
      <c r="C449" s="236"/>
      <c r="D449" s="202" t="s">
        <v>231</v>
      </c>
      <c r="E449" s="237" t="s">
        <v>1</v>
      </c>
      <c r="F449" s="238" t="s">
        <v>331</v>
      </c>
      <c r="G449" s="236"/>
      <c r="H449" s="239">
        <v>552.5</v>
      </c>
      <c r="I449" s="240"/>
      <c r="J449" s="236"/>
      <c r="K449" s="236"/>
      <c r="L449" s="241"/>
      <c r="M449" s="242"/>
      <c r="N449" s="243"/>
      <c r="O449" s="243"/>
      <c r="P449" s="243"/>
      <c r="Q449" s="243"/>
      <c r="R449" s="243"/>
      <c r="S449" s="243"/>
      <c r="T449" s="244"/>
      <c r="AT449" s="245" t="s">
        <v>231</v>
      </c>
      <c r="AU449" s="245" t="s">
        <v>144</v>
      </c>
      <c r="AV449" s="15" t="s">
        <v>131</v>
      </c>
      <c r="AW449" s="15" t="s">
        <v>41</v>
      </c>
      <c r="AX449" s="15" t="s">
        <v>21</v>
      </c>
      <c r="AY449" s="245" t="s">
        <v>132</v>
      </c>
    </row>
    <row r="450" spans="1:65" s="2" customFormat="1" ht="24">
      <c r="A450" s="35"/>
      <c r="B450" s="36"/>
      <c r="C450" s="187" t="s">
        <v>842</v>
      </c>
      <c r="D450" s="187" t="s">
        <v>135</v>
      </c>
      <c r="E450" s="188" t="s">
        <v>843</v>
      </c>
      <c r="F450" s="189" t="s">
        <v>844</v>
      </c>
      <c r="G450" s="190" t="s">
        <v>220</v>
      </c>
      <c r="H450" s="191">
        <v>540</v>
      </c>
      <c r="I450" s="192"/>
      <c r="J450" s="193">
        <f>ROUND(I450*H450,2)</f>
        <v>0</v>
      </c>
      <c r="K450" s="189" t="s">
        <v>1</v>
      </c>
      <c r="L450" s="40"/>
      <c r="M450" s="194" t="s">
        <v>1</v>
      </c>
      <c r="N450" s="195" t="s">
        <v>49</v>
      </c>
      <c r="O450" s="72"/>
      <c r="P450" s="196">
        <f>O450*H450</f>
        <v>0</v>
      </c>
      <c r="Q450" s="196">
        <v>0</v>
      </c>
      <c r="R450" s="196">
        <f>Q450*H450</f>
        <v>0</v>
      </c>
      <c r="S450" s="196">
        <v>0.316</v>
      </c>
      <c r="T450" s="197">
        <f>S450*H450</f>
        <v>170.64000000000001</v>
      </c>
      <c r="U450" s="35"/>
      <c r="V450" s="35"/>
      <c r="W450" s="35"/>
      <c r="X450" s="35"/>
      <c r="Y450" s="35"/>
      <c r="Z450" s="35"/>
      <c r="AA450" s="35"/>
      <c r="AB450" s="35"/>
      <c r="AC450" s="35"/>
      <c r="AD450" s="35"/>
      <c r="AE450" s="35"/>
      <c r="AR450" s="198" t="s">
        <v>131</v>
      </c>
      <c r="AT450" s="198" t="s">
        <v>135</v>
      </c>
      <c r="AU450" s="198" t="s">
        <v>144</v>
      </c>
      <c r="AY450" s="18" t="s">
        <v>132</v>
      </c>
      <c r="BE450" s="199">
        <f>IF(N450="základní",J450,0)</f>
        <v>0</v>
      </c>
      <c r="BF450" s="199">
        <f>IF(N450="snížená",J450,0)</f>
        <v>0</v>
      </c>
      <c r="BG450" s="199">
        <f>IF(N450="zákl. přenesená",J450,0)</f>
        <v>0</v>
      </c>
      <c r="BH450" s="199">
        <f>IF(N450="sníž. přenesená",J450,0)</f>
        <v>0</v>
      </c>
      <c r="BI450" s="199">
        <f>IF(N450="nulová",J450,0)</f>
        <v>0</v>
      </c>
      <c r="BJ450" s="18" t="s">
        <v>21</v>
      </c>
      <c r="BK450" s="199">
        <f>ROUND(I450*H450,2)</f>
        <v>0</v>
      </c>
      <c r="BL450" s="18" t="s">
        <v>131</v>
      </c>
      <c r="BM450" s="198" t="s">
        <v>845</v>
      </c>
    </row>
    <row r="451" spans="1:65" s="14" customFormat="1" ht="11.25">
      <c r="B451" s="211"/>
      <c r="C451" s="212"/>
      <c r="D451" s="202" t="s">
        <v>231</v>
      </c>
      <c r="E451" s="213" t="s">
        <v>1</v>
      </c>
      <c r="F451" s="214" t="s">
        <v>840</v>
      </c>
      <c r="G451" s="212"/>
      <c r="H451" s="215">
        <v>540</v>
      </c>
      <c r="I451" s="216"/>
      <c r="J451" s="212"/>
      <c r="K451" s="212"/>
      <c r="L451" s="217"/>
      <c r="M451" s="218"/>
      <c r="N451" s="219"/>
      <c r="O451" s="219"/>
      <c r="P451" s="219"/>
      <c r="Q451" s="219"/>
      <c r="R451" s="219"/>
      <c r="S451" s="219"/>
      <c r="T451" s="220"/>
      <c r="AT451" s="221" t="s">
        <v>231</v>
      </c>
      <c r="AU451" s="221" t="s">
        <v>144</v>
      </c>
      <c r="AV451" s="14" t="s">
        <v>93</v>
      </c>
      <c r="AW451" s="14" t="s">
        <v>41</v>
      </c>
      <c r="AX451" s="14" t="s">
        <v>21</v>
      </c>
      <c r="AY451" s="221" t="s">
        <v>132</v>
      </c>
    </row>
    <row r="452" spans="1:65" s="2" customFormat="1" ht="24">
      <c r="A452" s="35"/>
      <c r="B452" s="36"/>
      <c r="C452" s="187" t="s">
        <v>846</v>
      </c>
      <c r="D452" s="187" t="s">
        <v>135</v>
      </c>
      <c r="E452" s="188" t="s">
        <v>847</v>
      </c>
      <c r="F452" s="189" t="s">
        <v>848</v>
      </c>
      <c r="G452" s="190" t="s">
        <v>220</v>
      </c>
      <c r="H452" s="191">
        <v>540</v>
      </c>
      <c r="I452" s="192"/>
      <c r="J452" s="193">
        <f>ROUND(I452*H452,2)</f>
        <v>0</v>
      </c>
      <c r="K452" s="189" t="s">
        <v>1</v>
      </c>
      <c r="L452" s="40"/>
      <c r="M452" s="194" t="s">
        <v>1</v>
      </c>
      <c r="N452" s="195" t="s">
        <v>49</v>
      </c>
      <c r="O452" s="72"/>
      <c r="P452" s="196">
        <f>O452*H452</f>
        <v>0</v>
      </c>
      <c r="Q452" s="196">
        <v>0</v>
      </c>
      <c r="R452" s="196">
        <f>Q452*H452</f>
        <v>0</v>
      </c>
      <c r="S452" s="196">
        <v>0.22500000000000001</v>
      </c>
      <c r="T452" s="197">
        <f>S452*H452</f>
        <v>121.5</v>
      </c>
      <c r="U452" s="35"/>
      <c r="V452" s="35"/>
      <c r="W452" s="35"/>
      <c r="X452" s="35"/>
      <c r="Y452" s="35"/>
      <c r="Z452" s="35"/>
      <c r="AA452" s="35"/>
      <c r="AB452" s="35"/>
      <c r="AC452" s="35"/>
      <c r="AD452" s="35"/>
      <c r="AE452" s="35"/>
      <c r="AR452" s="198" t="s">
        <v>131</v>
      </c>
      <c r="AT452" s="198" t="s">
        <v>135</v>
      </c>
      <c r="AU452" s="198" t="s">
        <v>144</v>
      </c>
      <c r="AY452" s="18" t="s">
        <v>132</v>
      </c>
      <c r="BE452" s="199">
        <f>IF(N452="základní",J452,0)</f>
        <v>0</v>
      </c>
      <c r="BF452" s="199">
        <f>IF(N452="snížená",J452,0)</f>
        <v>0</v>
      </c>
      <c r="BG452" s="199">
        <f>IF(N452="zákl. přenesená",J452,0)</f>
        <v>0</v>
      </c>
      <c r="BH452" s="199">
        <f>IF(N452="sníž. přenesená",J452,0)</f>
        <v>0</v>
      </c>
      <c r="BI452" s="199">
        <f>IF(N452="nulová",J452,0)</f>
        <v>0</v>
      </c>
      <c r="BJ452" s="18" t="s">
        <v>21</v>
      </c>
      <c r="BK452" s="199">
        <f>ROUND(I452*H452,2)</f>
        <v>0</v>
      </c>
      <c r="BL452" s="18" t="s">
        <v>131</v>
      </c>
      <c r="BM452" s="198" t="s">
        <v>849</v>
      </c>
    </row>
    <row r="453" spans="1:65" s="13" customFormat="1" ht="11.25">
      <c r="B453" s="200"/>
      <c r="C453" s="201"/>
      <c r="D453" s="202" t="s">
        <v>231</v>
      </c>
      <c r="E453" s="203" t="s">
        <v>1</v>
      </c>
      <c r="F453" s="204" t="s">
        <v>850</v>
      </c>
      <c r="G453" s="201"/>
      <c r="H453" s="203" t="s">
        <v>1</v>
      </c>
      <c r="I453" s="205"/>
      <c r="J453" s="201"/>
      <c r="K453" s="201"/>
      <c r="L453" s="206"/>
      <c r="M453" s="207"/>
      <c r="N453" s="208"/>
      <c r="O453" s="208"/>
      <c r="P453" s="208"/>
      <c r="Q453" s="208"/>
      <c r="R453" s="208"/>
      <c r="S453" s="208"/>
      <c r="T453" s="209"/>
      <c r="AT453" s="210" t="s">
        <v>231</v>
      </c>
      <c r="AU453" s="210" t="s">
        <v>144</v>
      </c>
      <c r="AV453" s="13" t="s">
        <v>21</v>
      </c>
      <c r="AW453" s="13" t="s">
        <v>41</v>
      </c>
      <c r="AX453" s="13" t="s">
        <v>84</v>
      </c>
      <c r="AY453" s="210" t="s">
        <v>132</v>
      </c>
    </row>
    <row r="454" spans="1:65" s="14" customFormat="1" ht="11.25">
      <c r="B454" s="211"/>
      <c r="C454" s="212"/>
      <c r="D454" s="202" t="s">
        <v>231</v>
      </c>
      <c r="E454" s="213" t="s">
        <v>1</v>
      </c>
      <c r="F454" s="214" t="s">
        <v>840</v>
      </c>
      <c r="G454" s="212"/>
      <c r="H454" s="215">
        <v>540</v>
      </c>
      <c r="I454" s="216"/>
      <c r="J454" s="212"/>
      <c r="K454" s="212"/>
      <c r="L454" s="217"/>
      <c r="M454" s="218"/>
      <c r="N454" s="219"/>
      <c r="O454" s="219"/>
      <c r="P454" s="219"/>
      <c r="Q454" s="219"/>
      <c r="R454" s="219"/>
      <c r="S454" s="219"/>
      <c r="T454" s="220"/>
      <c r="AT454" s="221" t="s">
        <v>231</v>
      </c>
      <c r="AU454" s="221" t="s">
        <v>144</v>
      </c>
      <c r="AV454" s="14" t="s">
        <v>93</v>
      </c>
      <c r="AW454" s="14" t="s">
        <v>41</v>
      </c>
      <c r="AX454" s="14" t="s">
        <v>21</v>
      </c>
      <c r="AY454" s="221" t="s">
        <v>132</v>
      </c>
    </row>
    <row r="455" spans="1:65" s="2" customFormat="1" ht="24">
      <c r="A455" s="35"/>
      <c r="B455" s="36"/>
      <c r="C455" s="187" t="s">
        <v>851</v>
      </c>
      <c r="D455" s="187" t="s">
        <v>135</v>
      </c>
      <c r="E455" s="188" t="s">
        <v>852</v>
      </c>
      <c r="F455" s="189" t="s">
        <v>853</v>
      </c>
      <c r="G455" s="190" t="s">
        <v>220</v>
      </c>
      <c r="H455" s="191">
        <v>540</v>
      </c>
      <c r="I455" s="192"/>
      <c r="J455" s="193">
        <f>ROUND(I455*H455,2)</f>
        <v>0</v>
      </c>
      <c r="K455" s="189" t="s">
        <v>1</v>
      </c>
      <c r="L455" s="40"/>
      <c r="M455" s="194" t="s">
        <v>1</v>
      </c>
      <c r="N455" s="195" t="s">
        <v>49</v>
      </c>
      <c r="O455" s="72"/>
      <c r="P455" s="196">
        <f>O455*H455</f>
        <v>0</v>
      </c>
      <c r="Q455" s="196">
        <v>0</v>
      </c>
      <c r="R455" s="196">
        <f>Q455*H455</f>
        <v>0</v>
      </c>
      <c r="S455" s="196">
        <v>0.4</v>
      </c>
      <c r="T455" s="197">
        <f>S455*H455</f>
        <v>216</v>
      </c>
      <c r="U455" s="35"/>
      <c r="V455" s="35"/>
      <c r="W455" s="35"/>
      <c r="X455" s="35"/>
      <c r="Y455" s="35"/>
      <c r="Z455" s="35"/>
      <c r="AA455" s="35"/>
      <c r="AB455" s="35"/>
      <c r="AC455" s="35"/>
      <c r="AD455" s="35"/>
      <c r="AE455" s="35"/>
      <c r="AR455" s="198" t="s">
        <v>131</v>
      </c>
      <c r="AT455" s="198" t="s">
        <v>135</v>
      </c>
      <c r="AU455" s="198" t="s">
        <v>144</v>
      </c>
      <c r="AY455" s="18" t="s">
        <v>132</v>
      </c>
      <c r="BE455" s="199">
        <f>IF(N455="základní",J455,0)</f>
        <v>0</v>
      </c>
      <c r="BF455" s="199">
        <f>IF(N455="snížená",J455,0)</f>
        <v>0</v>
      </c>
      <c r="BG455" s="199">
        <f>IF(N455="zákl. přenesená",J455,0)</f>
        <v>0</v>
      </c>
      <c r="BH455" s="199">
        <f>IF(N455="sníž. přenesená",J455,0)</f>
        <v>0</v>
      </c>
      <c r="BI455" s="199">
        <f>IF(N455="nulová",J455,0)</f>
        <v>0</v>
      </c>
      <c r="BJ455" s="18" t="s">
        <v>21</v>
      </c>
      <c r="BK455" s="199">
        <f>ROUND(I455*H455,2)</f>
        <v>0</v>
      </c>
      <c r="BL455" s="18" t="s">
        <v>131</v>
      </c>
      <c r="BM455" s="198" t="s">
        <v>854</v>
      </c>
    </row>
    <row r="456" spans="1:65" s="13" customFormat="1" ht="11.25">
      <c r="B456" s="200"/>
      <c r="C456" s="201"/>
      <c r="D456" s="202" t="s">
        <v>231</v>
      </c>
      <c r="E456" s="203" t="s">
        <v>1</v>
      </c>
      <c r="F456" s="204" t="s">
        <v>850</v>
      </c>
      <c r="G456" s="201"/>
      <c r="H456" s="203" t="s">
        <v>1</v>
      </c>
      <c r="I456" s="205"/>
      <c r="J456" s="201"/>
      <c r="K456" s="201"/>
      <c r="L456" s="206"/>
      <c r="M456" s="207"/>
      <c r="N456" s="208"/>
      <c r="O456" s="208"/>
      <c r="P456" s="208"/>
      <c r="Q456" s="208"/>
      <c r="R456" s="208"/>
      <c r="S456" s="208"/>
      <c r="T456" s="209"/>
      <c r="AT456" s="210" t="s">
        <v>231</v>
      </c>
      <c r="AU456" s="210" t="s">
        <v>144</v>
      </c>
      <c r="AV456" s="13" t="s">
        <v>21</v>
      </c>
      <c r="AW456" s="13" t="s">
        <v>41</v>
      </c>
      <c r="AX456" s="13" t="s">
        <v>84</v>
      </c>
      <c r="AY456" s="210" t="s">
        <v>132</v>
      </c>
    </row>
    <row r="457" spans="1:65" s="14" customFormat="1" ht="11.25">
      <c r="B457" s="211"/>
      <c r="C457" s="212"/>
      <c r="D457" s="202" t="s">
        <v>231</v>
      </c>
      <c r="E457" s="213" t="s">
        <v>1</v>
      </c>
      <c r="F457" s="214" t="s">
        <v>840</v>
      </c>
      <c r="G457" s="212"/>
      <c r="H457" s="215">
        <v>540</v>
      </c>
      <c r="I457" s="216"/>
      <c r="J457" s="212"/>
      <c r="K457" s="212"/>
      <c r="L457" s="217"/>
      <c r="M457" s="218"/>
      <c r="N457" s="219"/>
      <c r="O457" s="219"/>
      <c r="P457" s="219"/>
      <c r="Q457" s="219"/>
      <c r="R457" s="219"/>
      <c r="S457" s="219"/>
      <c r="T457" s="220"/>
      <c r="AT457" s="221" t="s">
        <v>231</v>
      </c>
      <c r="AU457" s="221" t="s">
        <v>144</v>
      </c>
      <c r="AV457" s="14" t="s">
        <v>93</v>
      </c>
      <c r="AW457" s="14" t="s">
        <v>41</v>
      </c>
      <c r="AX457" s="14" t="s">
        <v>21</v>
      </c>
      <c r="AY457" s="221" t="s">
        <v>132</v>
      </c>
    </row>
    <row r="458" spans="1:65" s="2" customFormat="1" ht="24">
      <c r="A458" s="35"/>
      <c r="B458" s="36"/>
      <c r="C458" s="187" t="s">
        <v>855</v>
      </c>
      <c r="D458" s="187" t="s">
        <v>135</v>
      </c>
      <c r="E458" s="188" t="s">
        <v>856</v>
      </c>
      <c r="F458" s="189" t="s">
        <v>857</v>
      </c>
      <c r="G458" s="190" t="s">
        <v>220</v>
      </c>
      <c r="H458" s="191">
        <v>1.5</v>
      </c>
      <c r="I458" s="192"/>
      <c r="J458" s="193">
        <f>ROUND(I458*H458,2)</f>
        <v>0</v>
      </c>
      <c r="K458" s="189" t="s">
        <v>1</v>
      </c>
      <c r="L458" s="40"/>
      <c r="M458" s="194" t="s">
        <v>1</v>
      </c>
      <c r="N458" s="195" t="s">
        <v>49</v>
      </c>
      <c r="O458" s="72"/>
      <c r="P458" s="196">
        <f>O458*H458</f>
        <v>0</v>
      </c>
      <c r="Q458" s="196">
        <v>0</v>
      </c>
      <c r="R458" s="196">
        <f>Q458*H458</f>
        <v>0</v>
      </c>
      <c r="S458" s="196">
        <v>0.26</v>
      </c>
      <c r="T458" s="197">
        <f>S458*H458</f>
        <v>0.39</v>
      </c>
      <c r="U458" s="35"/>
      <c r="V458" s="35"/>
      <c r="W458" s="35"/>
      <c r="X458" s="35"/>
      <c r="Y458" s="35"/>
      <c r="Z458" s="35"/>
      <c r="AA458" s="35"/>
      <c r="AB458" s="35"/>
      <c r="AC458" s="35"/>
      <c r="AD458" s="35"/>
      <c r="AE458" s="35"/>
      <c r="AR458" s="198" t="s">
        <v>131</v>
      </c>
      <c r="AT458" s="198" t="s">
        <v>135</v>
      </c>
      <c r="AU458" s="198" t="s">
        <v>144</v>
      </c>
      <c r="AY458" s="18" t="s">
        <v>132</v>
      </c>
      <c r="BE458" s="199">
        <f>IF(N458="základní",J458,0)</f>
        <v>0</v>
      </c>
      <c r="BF458" s="199">
        <f>IF(N458="snížená",J458,0)</f>
        <v>0</v>
      </c>
      <c r="BG458" s="199">
        <f>IF(N458="zákl. přenesená",J458,0)</f>
        <v>0</v>
      </c>
      <c r="BH458" s="199">
        <f>IF(N458="sníž. přenesená",J458,0)</f>
        <v>0</v>
      </c>
      <c r="BI458" s="199">
        <f>IF(N458="nulová",J458,0)</f>
        <v>0</v>
      </c>
      <c r="BJ458" s="18" t="s">
        <v>21</v>
      </c>
      <c r="BK458" s="199">
        <f>ROUND(I458*H458,2)</f>
        <v>0</v>
      </c>
      <c r="BL458" s="18" t="s">
        <v>131</v>
      </c>
      <c r="BM458" s="198" t="s">
        <v>858</v>
      </c>
    </row>
    <row r="459" spans="1:65" s="14" customFormat="1" ht="11.25">
      <c r="B459" s="211"/>
      <c r="C459" s="212"/>
      <c r="D459" s="202" t="s">
        <v>231</v>
      </c>
      <c r="E459" s="213" t="s">
        <v>1</v>
      </c>
      <c r="F459" s="214" t="s">
        <v>859</v>
      </c>
      <c r="G459" s="212"/>
      <c r="H459" s="215">
        <v>1.5</v>
      </c>
      <c r="I459" s="216"/>
      <c r="J459" s="212"/>
      <c r="K459" s="212"/>
      <c r="L459" s="217"/>
      <c r="M459" s="218"/>
      <c r="N459" s="219"/>
      <c r="O459" s="219"/>
      <c r="P459" s="219"/>
      <c r="Q459" s="219"/>
      <c r="R459" s="219"/>
      <c r="S459" s="219"/>
      <c r="T459" s="220"/>
      <c r="AT459" s="221" t="s">
        <v>231</v>
      </c>
      <c r="AU459" s="221" t="s">
        <v>144</v>
      </c>
      <c r="AV459" s="14" t="s">
        <v>93</v>
      </c>
      <c r="AW459" s="14" t="s">
        <v>41</v>
      </c>
      <c r="AX459" s="14" t="s">
        <v>21</v>
      </c>
      <c r="AY459" s="221" t="s">
        <v>132</v>
      </c>
    </row>
    <row r="460" spans="1:65" s="2" customFormat="1" ht="24">
      <c r="A460" s="35"/>
      <c r="B460" s="36"/>
      <c r="C460" s="187" t="s">
        <v>860</v>
      </c>
      <c r="D460" s="187" t="s">
        <v>135</v>
      </c>
      <c r="E460" s="188" t="s">
        <v>861</v>
      </c>
      <c r="F460" s="189" t="s">
        <v>862</v>
      </c>
      <c r="G460" s="190" t="s">
        <v>220</v>
      </c>
      <c r="H460" s="191">
        <v>13</v>
      </c>
      <c r="I460" s="192"/>
      <c r="J460" s="193">
        <f>ROUND(I460*H460,2)</f>
        <v>0</v>
      </c>
      <c r="K460" s="189" t="s">
        <v>221</v>
      </c>
      <c r="L460" s="40"/>
      <c r="M460" s="194" t="s">
        <v>1</v>
      </c>
      <c r="N460" s="195" t="s">
        <v>49</v>
      </c>
      <c r="O460" s="72"/>
      <c r="P460" s="196">
        <f>O460*H460</f>
        <v>0</v>
      </c>
      <c r="Q460" s="196">
        <v>0</v>
      </c>
      <c r="R460" s="196">
        <f>Q460*H460</f>
        <v>0</v>
      </c>
      <c r="S460" s="196">
        <v>0.24</v>
      </c>
      <c r="T460" s="197">
        <f>S460*H460</f>
        <v>3.12</v>
      </c>
      <c r="U460" s="35"/>
      <c r="V460" s="35"/>
      <c r="W460" s="35"/>
      <c r="X460" s="35"/>
      <c r="Y460" s="35"/>
      <c r="Z460" s="35"/>
      <c r="AA460" s="35"/>
      <c r="AB460" s="35"/>
      <c r="AC460" s="35"/>
      <c r="AD460" s="35"/>
      <c r="AE460" s="35"/>
      <c r="AR460" s="198" t="s">
        <v>131</v>
      </c>
      <c r="AT460" s="198" t="s">
        <v>135</v>
      </c>
      <c r="AU460" s="198" t="s">
        <v>144</v>
      </c>
      <c r="AY460" s="18" t="s">
        <v>132</v>
      </c>
      <c r="BE460" s="199">
        <f>IF(N460="základní",J460,0)</f>
        <v>0</v>
      </c>
      <c r="BF460" s="199">
        <f>IF(N460="snížená",J460,0)</f>
        <v>0</v>
      </c>
      <c r="BG460" s="199">
        <f>IF(N460="zákl. přenesená",J460,0)</f>
        <v>0</v>
      </c>
      <c r="BH460" s="199">
        <f>IF(N460="sníž. přenesená",J460,0)</f>
        <v>0</v>
      </c>
      <c r="BI460" s="199">
        <f>IF(N460="nulová",J460,0)</f>
        <v>0</v>
      </c>
      <c r="BJ460" s="18" t="s">
        <v>21</v>
      </c>
      <c r="BK460" s="199">
        <f>ROUND(I460*H460,2)</f>
        <v>0</v>
      </c>
      <c r="BL460" s="18" t="s">
        <v>131</v>
      </c>
      <c r="BM460" s="198" t="s">
        <v>863</v>
      </c>
    </row>
    <row r="461" spans="1:65" s="14" customFormat="1" ht="11.25">
      <c r="B461" s="211"/>
      <c r="C461" s="212"/>
      <c r="D461" s="202" t="s">
        <v>231</v>
      </c>
      <c r="E461" s="213" t="s">
        <v>1</v>
      </c>
      <c r="F461" s="214" t="s">
        <v>864</v>
      </c>
      <c r="G461" s="212"/>
      <c r="H461" s="215">
        <v>13</v>
      </c>
      <c r="I461" s="216"/>
      <c r="J461" s="212"/>
      <c r="K461" s="212"/>
      <c r="L461" s="217"/>
      <c r="M461" s="218"/>
      <c r="N461" s="219"/>
      <c r="O461" s="219"/>
      <c r="P461" s="219"/>
      <c r="Q461" s="219"/>
      <c r="R461" s="219"/>
      <c r="S461" s="219"/>
      <c r="T461" s="220"/>
      <c r="AT461" s="221" t="s">
        <v>231</v>
      </c>
      <c r="AU461" s="221" t="s">
        <v>144</v>
      </c>
      <c r="AV461" s="14" t="s">
        <v>93</v>
      </c>
      <c r="AW461" s="14" t="s">
        <v>41</v>
      </c>
      <c r="AX461" s="14" t="s">
        <v>21</v>
      </c>
      <c r="AY461" s="221" t="s">
        <v>132</v>
      </c>
    </row>
    <row r="462" spans="1:65" s="2" customFormat="1" ht="24">
      <c r="A462" s="35"/>
      <c r="B462" s="36"/>
      <c r="C462" s="187" t="s">
        <v>865</v>
      </c>
      <c r="D462" s="187" t="s">
        <v>135</v>
      </c>
      <c r="E462" s="188" t="s">
        <v>866</v>
      </c>
      <c r="F462" s="189" t="s">
        <v>867</v>
      </c>
      <c r="G462" s="190" t="s">
        <v>220</v>
      </c>
      <c r="H462" s="191">
        <v>77.5</v>
      </c>
      <c r="I462" s="192"/>
      <c r="J462" s="193">
        <f>ROUND(I462*H462,2)</f>
        <v>0</v>
      </c>
      <c r="K462" s="189" t="s">
        <v>1</v>
      </c>
      <c r="L462" s="40"/>
      <c r="M462" s="194" t="s">
        <v>1</v>
      </c>
      <c r="N462" s="195" t="s">
        <v>49</v>
      </c>
      <c r="O462" s="72"/>
      <c r="P462" s="196">
        <f>O462*H462</f>
        <v>0</v>
      </c>
      <c r="Q462" s="196">
        <v>0</v>
      </c>
      <c r="R462" s="196">
        <f>Q462*H462</f>
        <v>0</v>
      </c>
      <c r="S462" s="196">
        <v>0.23499999999999999</v>
      </c>
      <c r="T462" s="197">
        <f>S462*H462</f>
        <v>18.212499999999999</v>
      </c>
      <c r="U462" s="35"/>
      <c r="V462" s="35"/>
      <c r="W462" s="35"/>
      <c r="X462" s="35"/>
      <c r="Y462" s="35"/>
      <c r="Z462" s="35"/>
      <c r="AA462" s="35"/>
      <c r="AB462" s="35"/>
      <c r="AC462" s="35"/>
      <c r="AD462" s="35"/>
      <c r="AE462" s="35"/>
      <c r="AR462" s="198" t="s">
        <v>131</v>
      </c>
      <c r="AT462" s="198" t="s">
        <v>135</v>
      </c>
      <c r="AU462" s="198" t="s">
        <v>144</v>
      </c>
      <c r="AY462" s="18" t="s">
        <v>132</v>
      </c>
      <c r="BE462" s="199">
        <f>IF(N462="základní",J462,0)</f>
        <v>0</v>
      </c>
      <c r="BF462" s="199">
        <f>IF(N462="snížená",J462,0)</f>
        <v>0</v>
      </c>
      <c r="BG462" s="199">
        <f>IF(N462="zákl. přenesená",J462,0)</f>
        <v>0</v>
      </c>
      <c r="BH462" s="199">
        <f>IF(N462="sníž. přenesená",J462,0)</f>
        <v>0</v>
      </c>
      <c r="BI462" s="199">
        <f>IF(N462="nulová",J462,0)</f>
        <v>0</v>
      </c>
      <c r="BJ462" s="18" t="s">
        <v>21</v>
      </c>
      <c r="BK462" s="199">
        <f>ROUND(I462*H462,2)</f>
        <v>0</v>
      </c>
      <c r="BL462" s="18" t="s">
        <v>131</v>
      </c>
      <c r="BM462" s="198" t="s">
        <v>868</v>
      </c>
    </row>
    <row r="463" spans="1:65" s="13" customFormat="1" ht="11.25">
      <c r="B463" s="200"/>
      <c r="C463" s="201"/>
      <c r="D463" s="202" t="s">
        <v>231</v>
      </c>
      <c r="E463" s="203" t="s">
        <v>1</v>
      </c>
      <c r="F463" s="204" t="s">
        <v>869</v>
      </c>
      <c r="G463" s="201"/>
      <c r="H463" s="203" t="s">
        <v>1</v>
      </c>
      <c r="I463" s="205"/>
      <c r="J463" s="201"/>
      <c r="K463" s="201"/>
      <c r="L463" s="206"/>
      <c r="M463" s="207"/>
      <c r="N463" s="208"/>
      <c r="O463" s="208"/>
      <c r="P463" s="208"/>
      <c r="Q463" s="208"/>
      <c r="R463" s="208"/>
      <c r="S463" s="208"/>
      <c r="T463" s="209"/>
      <c r="AT463" s="210" t="s">
        <v>231</v>
      </c>
      <c r="AU463" s="210" t="s">
        <v>144</v>
      </c>
      <c r="AV463" s="13" t="s">
        <v>21</v>
      </c>
      <c r="AW463" s="13" t="s">
        <v>41</v>
      </c>
      <c r="AX463" s="13" t="s">
        <v>84</v>
      </c>
      <c r="AY463" s="210" t="s">
        <v>132</v>
      </c>
    </row>
    <row r="464" spans="1:65" s="14" customFormat="1" ht="11.25">
      <c r="B464" s="211"/>
      <c r="C464" s="212"/>
      <c r="D464" s="202" t="s">
        <v>231</v>
      </c>
      <c r="E464" s="213" t="s">
        <v>1</v>
      </c>
      <c r="F464" s="214" t="s">
        <v>870</v>
      </c>
      <c r="G464" s="212"/>
      <c r="H464" s="215">
        <v>1.5</v>
      </c>
      <c r="I464" s="216"/>
      <c r="J464" s="212"/>
      <c r="K464" s="212"/>
      <c r="L464" s="217"/>
      <c r="M464" s="218"/>
      <c r="N464" s="219"/>
      <c r="O464" s="219"/>
      <c r="P464" s="219"/>
      <c r="Q464" s="219"/>
      <c r="R464" s="219"/>
      <c r="S464" s="219"/>
      <c r="T464" s="220"/>
      <c r="AT464" s="221" t="s">
        <v>231</v>
      </c>
      <c r="AU464" s="221" t="s">
        <v>144</v>
      </c>
      <c r="AV464" s="14" t="s">
        <v>93</v>
      </c>
      <c r="AW464" s="14" t="s">
        <v>41</v>
      </c>
      <c r="AX464" s="14" t="s">
        <v>84</v>
      </c>
      <c r="AY464" s="221" t="s">
        <v>132</v>
      </c>
    </row>
    <row r="465" spans="1:65" s="14" customFormat="1" ht="11.25">
      <c r="B465" s="211"/>
      <c r="C465" s="212"/>
      <c r="D465" s="202" t="s">
        <v>231</v>
      </c>
      <c r="E465" s="213" t="s">
        <v>1</v>
      </c>
      <c r="F465" s="214" t="s">
        <v>871</v>
      </c>
      <c r="G465" s="212"/>
      <c r="H465" s="215">
        <v>13</v>
      </c>
      <c r="I465" s="216"/>
      <c r="J465" s="212"/>
      <c r="K465" s="212"/>
      <c r="L465" s="217"/>
      <c r="M465" s="218"/>
      <c r="N465" s="219"/>
      <c r="O465" s="219"/>
      <c r="P465" s="219"/>
      <c r="Q465" s="219"/>
      <c r="R465" s="219"/>
      <c r="S465" s="219"/>
      <c r="T465" s="220"/>
      <c r="AT465" s="221" t="s">
        <v>231</v>
      </c>
      <c r="AU465" s="221" t="s">
        <v>144</v>
      </c>
      <c r="AV465" s="14" t="s">
        <v>93</v>
      </c>
      <c r="AW465" s="14" t="s">
        <v>41</v>
      </c>
      <c r="AX465" s="14" t="s">
        <v>84</v>
      </c>
      <c r="AY465" s="221" t="s">
        <v>132</v>
      </c>
    </row>
    <row r="466" spans="1:65" s="13" customFormat="1" ht="11.25">
      <c r="B466" s="200"/>
      <c r="C466" s="201"/>
      <c r="D466" s="202" t="s">
        <v>231</v>
      </c>
      <c r="E466" s="203" t="s">
        <v>1</v>
      </c>
      <c r="F466" s="204" t="s">
        <v>872</v>
      </c>
      <c r="G466" s="201"/>
      <c r="H466" s="203" t="s">
        <v>1</v>
      </c>
      <c r="I466" s="205"/>
      <c r="J466" s="201"/>
      <c r="K466" s="201"/>
      <c r="L466" s="206"/>
      <c r="M466" s="207"/>
      <c r="N466" s="208"/>
      <c r="O466" s="208"/>
      <c r="P466" s="208"/>
      <c r="Q466" s="208"/>
      <c r="R466" s="208"/>
      <c r="S466" s="208"/>
      <c r="T466" s="209"/>
      <c r="AT466" s="210" t="s">
        <v>231</v>
      </c>
      <c r="AU466" s="210" t="s">
        <v>144</v>
      </c>
      <c r="AV466" s="13" t="s">
        <v>21</v>
      </c>
      <c r="AW466" s="13" t="s">
        <v>41</v>
      </c>
      <c r="AX466" s="13" t="s">
        <v>84</v>
      </c>
      <c r="AY466" s="210" t="s">
        <v>132</v>
      </c>
    </row>
    <row r="467" spans="1:65" s="14" customFormat="1" ht="11.25">
      <c r="B467" s="211"/>
      <c r="C467" s="212"/>
      <c r="D467" s="202" t="s">
        <v>231</v>
      </c>
      <c r="E467" s="213" t="s">
        <v>1</v>
      </c>
      <c r="F467" s="214" t="s">
        <v>873</v>
      </c>
      <c r="G467" s="212"/>
      <c r="H467" s="215">
        <v>63</v>
      </c>
      <c r="I467" s="216"/>
      <c r="J467" s="212"/>
      <c r="K467" s="212"/>
      <c r="L467" s="217"/>
      <c r="M467" s="218"/>
      <c r="N467" s="219"/>
      <c r="O467" s="219"/>
      <c r="P467" s="219"/>
      <c r="Q467" s="219"/>
      <c r="R467" s="219"/>
      <c r="S467" s="219"/>
      <c r="T467" s="220"/>
      <c r="AT467" s="221" t="s">
        <v>231</v>
      </c>
      <c r="AU467" s="221" t="s">
        <v>144</v>
      </c>
      <c r="AV467" s="14" t="s">
        <v>93</v>
      </c>
      <c r="AW467" s="14" t="s">
        <v>41</v>
      </c>
      <c r="AX467" s="14" t="s">
        <v>84</v>
      </c>
      <c r="AY467" s="221" t="s">
        <v>132</v>
      </c>
    </row>
    <row r="468" spans="1:65" s="15" customFormat="1" ht="11.25">
      <c r="B468" s="235"/>
      <c r="C468" s="236"/>
      <c r="D468" s="202" t="s">
        <v>231</v>
      </c>
      <c r="E468" s="237" t="s">
        <v>1</v>
      </c>
      <c r="F468" s="238" t="s">
        <v>331</v>
      </c>
      <c r="G468" s="236"/>
      <c r="H468" s="239">
        <v>77.5</v>
      </c>
      <c r="I468" s="240"/>
      <c r="J468" s="236"/>
      <c r="K468" s="236"/>
      <c r="L468" s="241"/>
      <c r="M468" s="242"/>
      <c r="N468" s="243"/>
      <c r="O468" s="243"/>
      <c r="P468" s="243"/>
      <c r="Q468" s="243"/>
      <c r="R468" s="243"/>
      <c r="S468" s="243"/>
      <c r="T468" s="244"/>
      <c r="AT468" s="245" t="s">
        <v>231</v>
      </c>
      <c r="AU468" s="245" t="s">
        <v>144</v>
      </c>
      <c r="AV468" s="15" t="s">
        <v>131</v>
      </c>
      <c r="AW468" s="15" t="s">
        <v>41</v>
      </c>
      <c r="AX468" s="15" t="s">
        <v>21</v>
      </c>
      <c r="AY468" s="245" t="s">
        <v>132</v>
      </c>
    </row>
    <row r="469" spans="1:65" s="2" customFormat="1" ht="16.5" customHeight="1">
      <c r="A469" s="35"/>
      <c r="B469" s="36"/>
      <c r="C469" s="187" t="s">
        <v>874</v>
      </c>
      <c r="D469" s="187" t="s">
        <v>135</v>
      </c>
      <c r="E469" s="188" t="s">
        <v>875</v>
      </c>
      <c r="F469" s="189" t="s">
        <v>876</v>
      </c>
      <c r="G469" s="190" t="s">
        <v>478</v>
      </c>
      <c r="H469" s="191">
        <v>1</v>
      </c>
      <c r="I469" s="192"/>
      <c r="J469" s="193">
        <f>ROUND(I469*H469,2)</f>
        <v>0</v>
      </c>
      <c r="K469" s="189" t="s">
        <v>1</v>
      </c>
      <c r="L469" s="40"/>
      <c r="M469" s="194" t="s">
        <v>1</v>
      </c>
      <c r="N469" s="195" t="s">
        <v>49</v>
      </c>
      <c r="O469" s="72"/>
      <c r="P469" s="196">
        <f>O469*H469</f>
        <v>0</v>
      </c>
      <c r="Q469" s="196">
        <v>0</v>
      </c>
      <c r="R469" s="196">
        <f>Q469*H469</f>
        <v>0</v>
      </c>
      <c r="S469" s="196">
        <v>0.14499999999999999</v>
      </c>
      <c r="T469" s="197">
        <f>S469*H469</f>
        <v>0.14499999999999999</v>
      </c>
      <c r="U469" s="35"/>
      <c r="V469" s="35"/>
      <c r="W469" s="35"/>
      <c r="X469" s="35"/>
      <c r="Y469" s="35"/>
      <c r="Z469" s="35"/>
      <c r="AA469" s="35"/>
      <c r="AB469" s="35"/>
      <c r="AC469" s="35"/>
      <c r="AD469" s="35"/>
      <c r="AE469" s="35"/>
      <c r="AR469" s="198" t="s">
        <v>131</v>
      </c>
      <c r="AT469" s="198" t="s">
        <v>135</v>
      </c>
      <c r="AU469" s="198" t="s">
        <v>144</v>
      </c>
      <c r="AY469" s="18" t="s">
        <v>132</v>
      </c>
      <c r="BE469" s="199">
        <f>IF(N469="základní",J469,0)</f>
        <v>0</v>
      </c>
      <c r="BF469" s="199">
        <f>IF(N469="snížená",J469,0)</f>
        <v>0</v>
      </c>
      <c r="BG469" s="199">
        <f>IF(N469="zákl. přenesená",J469,0)</f>
        <v>0</v>
      </c>
      <c r="BH469" s="199">
        <f>IF(N469="sníž. přenesená",J469,0)</f>
        <v>0</v>
      </c>
      <c r="BI469" s="199">
        <f>IF(N469="nulová",J469,0)</f>
        <v>0</v>
      </c>
      <c r="BJ469" s="18" t="s">
        <v>21</v>
      </c>
      <c r="BK469" s="199">
        <f>ROUND(I469*H469,2)</f>
        <v>0</v>
      </c>
      <c r="BL469" s="18" t="s">
        <v>131</v>
      </c>
      <c r="BM469" s="198" t="s">
        <v>877</v>
      </c>
    </row>
    <row r="470" spans="1:65" s="14" customFormat="1" ht="11.25">
      <c r="B470" s="211"/>
      <c r="C470" s="212"/>
      <c r="D470" s="202" t="s">
        <v>231</v>
      </c>
      <c r="E470" s="213" t="s">
        <v>1</v>
      </c>
      <c r="F470" s="214" t="s">
        <v>878</v>
      </c>
      <c r="G470" s="212"/>
      <c r="H470" s="215">
        <v>1</v>
      </c>
      <c r="I470" s="216"/>
      <c r="J470" s="212"/>
      <c r="K470" s="212"/>
      <c r="L470" s="217"/>
      <c r="M470" s="218"/>
      <c r="N470" s="219"/>
      <c r="O470" s="219"/>
      <c r="P470" s="219"/>
      <c r="Q470" s="219"/>
      <c r="R470" s="219"/>
      <c r="S470" s="219"/>
      <c r="T470" s="220"/>
      <c r="AT470" s="221" t="s">
        <v>231</v>
      </c>
      <c r="AU470" s="221" t="s">
        <v>144</v>
      </c>
      <c r="AV470" s="14" t="s">
        <v>93</v>
      </c>
      <c r="AW470" s="14" t="s">
        <v>41</v>
      </c>
      <c r="AX470" s="14" t="s">
        <v>21</v>
      </c>
      <c r="AY470" s="221" t="s">
        <v>132</v>
      </c>
    </row>
    <row r="471" spans="1:65" s="2" customFormat="1" ht="16.5" customHeight="1">
      <c r="A471" s="35"/>
      <c r="B471" s="36"/>
      <c r="C471" s="187" t="s">
        <v>879</v>
      </c>
      <c r="D471" s="187" t="s">
        <v>135</v>
      </c>
      <c r="E471" s="188" t="s">
        <v>880</v>
      </c>
      <c r="F471" s="189" t="s">
        <v>881</v>
      </c>
      <c r="G471" s="190" t="s">
        <v>478</v>
      </c>
      <c r="H471" s="191">
        <v>1</v>
      </c>
      <c r="I471" s="192"/>
      <c r="J471" s="193">
        <f>ROUND(I471*H471,2)</f>
        <v>0</v>
      </c>
      <c r="K471" s="189" t="s">
        <v>1</v>
      </c>
      <c r="L471" s="40"/>
      <c r="M471" s="194" t="s">
        <v>1</v>
      </c>
      <c r="N471" s="195" t="s">
        <v>49</v>
      </c>
      <c r="O471" s="72"/>
      <c r="P471" s="196">
        <f>O471*H471</f>
        <v>0</v>
      </c>
      <c r="Q471" s="196">
        <v>0</v>
      </c>
      <c r="R471" s="196">
        <f>Q471*H471</f>
        <v>0</v>
      </c>
      <c r="S471" s="196">
        <v>0.04</v>
      </c>
      <c r="T471" s="197">
        <f>S471*H471</f>
        <v>0.04</v>
      </c>
      <c r="U471" s="35"/>
      <c r="V471" s="35"/>
      <c r="W471" s="35"/>
      <c r="X471" s="35"/>
      <c r="Y471" s="35"/>
      <c r="Z471" s="35"/>
      <c r="AA471" s="35"/>
      <c r="AB471" s="35"/>
      <c r="AC471" s="35"/>
      <c r="AD471" s="35"/>
      <c r="AE471" s="35"/>
      <c r="AR471" s="198" t="s">
        <v>131</v>
      </c>
      <c r="AT471" s="198" t="s">
        <v>135</v>
      </c>
      <c r="AU471" s="198" t="s">
        <v>144</v>
      </c>
      <c r="AY471" s="18" t="s">
        <v>132</v>
      </c>
      <c r="BE471" s="199">
        <f>IF(N471="základní",J471,0)</f>
        <v>0</v>
      </c>
      <c r="BF471" s="199">
        <f>IF(N471="snížená",J471,0)</f>
        <v>0</v>
      </c>
      <c r="BG471" s="199">
        <f>IF(N471="zákl. přenesená",J471,0)</f>
        <v>0</v>
      </c>
      <c r="BH471" s="199">
        <f>IF(N471="sníž. přenesená",J471,0)</f>
        <v>0</v>
      </c>
      <c r="BI471" s="199">
        <f>IF(N471="nulová",J471,0)</f>
        <v>0</v>
      </c>
      <c r="BJ471" s="18" t="s">
        <v>21</v>
      </c>
      <c r="BK471" s="199">
        <f>ROUND(I471*H471,2)</f>
        <v>0</v>
      </c>
      <c r="BL471" s="18" t="s">
        <v>131</v>
      </c>
      <c r="BM471" s="198" t="s">
        <v>882</v>
      </c>
    </row>
    <row r="472" spans="1:65" s="14" customFormat="1" ht="11.25">
      <c r="B472" s="211"/>
      <c r="C472" s="212"/>
      <c r="D472" s="202" t="s">
        <v>231</v>
      </c>
      <c r="E472" s="213" t="s">
        <v>1</v>
      </c>
      <c r="F472" s="214" t="s">
        <v>878</v>
      </c>
      <c r="G472" s="212"/>
      <c r="H472" s="215">
        <v>1</v>
      </c>
      <c r="I472" s="216"/>
      <c r="J472" s="212"/>
      <c r="K472" s="212"/>
      <c r="L472" s="217"/>
      <c r="M472" s="218"/>
      <c r="N472" s="219"/>
      <c r="O472" s="219"/>
      <c r="P472" s="219"/>
      <c r="Q472" s="219"/>
      <c r="R472" s="219"/>
      <c r="S472" s="219"/>
      <c r="T472" s="220"/>
      <c r="AT472" s="221" t="s">
        <v>231</v>
      </c>
      <c r="AU472" s="221" t="s">
        <v>144</v>
      </c>
      <c r="AV472" s="14" t="s">
        <v>93</v>
      </c>
      <c r="AW472" s="14" t="s">
        <v>41</v>
      </c>
      <c r="AX472" s="14" t="s">
        <v>21</v>
      </c>
      <c r="AY472" s="221" t="s">
        <v>132</v>
      </c>
    </row>
    <row r="473" spans="1:65" s="12" customFormat="1" ht="20.85" customHeight="1">
      <c r="B473" s="171"/>
      <c r="C473" s="172"/>
      <c r="D473" s="173" t="s">
        <v>83</v>
      </c>
      <c r="E473" s="185" t="s">
        <v>883</v>
      </c>
      <c r="F473" s="185" t="s">
        <v>884</v>
      </c>
      <c r="G473" s="172"/>
      <c r="H473" s="172"/>
      <c r="I473" s="175"/>
      <c r="J473" s="186">
        <f>BK473</f>
        <v>0</v>
      </c>
      <c r="K473" s="172"/>
      <c r="L473" s="177"/>
      <c r="M473" s="178"/>
      <c r="N473" s="179"/>
      <c r="O473" s="179"/>
      <c r="P473" s="180">
        <f>SUM(P474:P485)</f>
        <v>0</v>
      </c>
      <c r="Q473" s="179"/>
      <c r="R473" s="180">
        <f>SUM(R474:R485)</f>
        <v>0</v>
      </c>
      <c r="S473" s="179"/>
      <c r="T473" s="181">
        <f>SUM(T474:T485)</f>
        <v>16.900774999999999</v>
      </c>
      <c r="AR473" s="182" t="s">
        <v>21</v>
      </c>
      <c r="AT473" s="183" t="s">
        <v>83</v>
      </c>
      <c r="AU473" s="183" t="s">
        <v>93</v>
      </c>
      <c r="AY473" s="182" t="s">
        <v>132</v>
      </c>
      <c r="BK473" s="184">
        <f>SUM(BK474:BK485)</f>
        <v>0</v>
      </c>
    </row>
    <row r="474" spans="1:65" s="2" customFormat="1" ht="16.5" customHeight="1">
      <c r="A474" s="35"/>
      <c r="B474" s="36"/>
      <c r="C474" s="187" t="s">
        <v>885</v>
      </c>
      <c r="D474" s="187" t="s">
        <v>135</v>
      </c>
      <c r="E474" s="188" t="s">
        <v>886</v>
      </c>
      <c r="F474" s="189" t="s">
        <v>887</v>
      </c>
      <c r="G474" s="190" t="s">
        <v>229</v>
      </c>
      <c r="H474" s="191">
        <v>4.62</v>
      </c>
      <c r="I474" s="192"/>
      <c r="J474" s="193">
        <f>ROUND(I474*H474,2)</f>
        <v>0</v>
      </c>
      <c r="K474" s="189" t="s">
        <v>221</v>
      </c>
      <c r="L474" s="40"/>
      <c r="M474" s="194" t="s">
        <v>1</v>
      </c>
      <c r="N474" s="195" t="s">
        <v>49</v>
      </c>
      <c r="O474" s="72"/>
      <c r="P474" s="196">
        <f>O474*H474</f>
        <v>0</v>
      </c>
      <c r="Q474" s="196">
        <v>0</v>
      </c>
      <c r="R474" s="196">
        <f>Q474*H474</f>
        <v>0</v>
      </c>
      <c r="S474" s="196">
        <v>2</v>
      </c>
      <c r="T474" s="197">
        <f>S474*H474</f>
        <v>9.24</v>
      </c>
      <c r="U474" s="35"/>
      <c r="V474" s="35"/>
      <c r="W474" s="35"/>
      <c r="X474" s="35"/>
      <c r="Y474" s="35"/>
      <c r="Z474" s="35"/>
      <c r="AA474" s="35"/>
      <c r="AB474" s="35"/>
      <c r="AC474" s="35"/>
      <c r="AD474" s="35"/>
      <c r="AE474" s="35"/>
      <c r="AR474" s="198" t="s">
        <v>131</v>
      </c>
      <c r="AT474" s="198" t="s">
        <v>135</v>
      </c>
      <c r="AU474" s="198" t="s">
        <v>144</v>
      </c>
      <c r="AY474" s="18" t="s">
        <v>132</v>
      </c>
      <c r="BE474" s="199">
        <f>IF(N474="základní",J474,0)</f>
        <v>0</v>
      </c>
      <c r="BF474" s="199">
        <f>IF(N474="snížená",J474,0)</f>
        <v>0</v>
      </c>
      <c r="BG474" s="199">
        <f>IF(N474="zákl. přenesená",J474,0)</f>
        <v>0</v>
      </c>
      <c r="BH474" s="199">
        <f>IF(N474="sníž. přenesená",J474,0)</f>
        <v>0</v>
      </c>
      <c r="BI474" s="199">
        <f>IF(N474="nulová",J474,0)</f>
        <v>0</v>
      </c>
      <c r="BJ474" s="18" t="s">
        <v>21</v>
      </c>
      <c r="BK474" s="199">
        <f>ROUND(I474*H474,2)</f>
        <v>0</v>
      </c>
      <c r="BL474" s="18" t="s">
        <v>131</v>
      </c>
      <c r="BM474" s="198" t="s">
        <v>888</v>
      </c>
    </row>
    <row r="475" spans="1:65" s="14" customFormat="1" ht="11.25">
      <c r="B475" s="211"/>
      <c r="C475" s="212"/>
      <c r="D475" s="202" t="s">
        <v>231</v>
      </c>
      <c r="E475" s="213" t="s">
        <v>1</v>
      </c>
      <c r="F475" s="214" t="s">
        <v>889</v>
      </c>
      <c r="G475" s="212"/>
      <c r="H475" s="215">
        <v>4.62</v>
      </c>
      <c r="I475" s="216"/>
      <c r="J475" s="212"/>
      <c r="K475" s="212"/>
      <c r="L475" s="217"/>
      <c r="M475" s="218"/>
      <c r="N475" s="219"/>
      <c r="O475" s="219"/>
      <c r="P475" s="219"/>
      <c r="Q475" s="219"/>
      <c r="R475" s="219"/>
      <c r="S475" s="219"/>
      <c r="T475" s="220"/>
      <c r="AT475" s="221" t="s">
        <v>231</v>
      </c>
      <c r="AU475" s="221" t="s">
        <v>144</v>
      </c>
      <c r="AV475" s="14" t="s">
        <v>93</v>
      </c>
      <c r="AW475" s="14" t="s">
        <v>41</v>
      </c>
      <c r="AX475" s="14" t="s">
        <v>21</v>
      </c>
      <c r="AY475" s="221" t="s">
        <v>132</v>
      </c>
    </row>
    <row r="476" spans="1:65" s="2" customFormat="1" ht="33" customHeight="1">
      <c r="A476" s="35"/>
      <c r="B476" s="36"/>
      <c r="C476" s="187" t="s">
        <v>890</v>
      </c>
      <c r="D476" s="187" t="s">
        <v>135</v>
      </c>
      <c r="E476" s="188" t="s">
        <v>891</v>
      </c>
      <c r="F476" s="189" t="s">
        <v>892</v>
      </c>
      <c r="G476" s="190" t="s">
        <v>229</v>
      </c>
      <c r="H476" s="191">
        <v>0.44600000000000001</v>
      </c>
      <c r="I476" s="192"/>
      <c r="J476" s="193">
        <f>ROUND(I476*H476,2)</f>
        <v>0</v>
      </c>
      <c r="K476" s="189" t="s">
        <v>221</v>
      </c>
      <c r="L476" s="40"/>
      <c r="M476" s="194" t="s">
        <v>1</v>
      </c>
      <c r="N476" s="195" t="s">
        <v>49</v>
      </c>
      <c r="O476" s="72"/>
      <c r="P476" s="196">
        <f>O476*H476</f>
        <v>0</v>
      </c>
      <c r="Q476" s="196">
        <v>0</v>
      </c>
      <c r="R476" s="196">
        <f>Q476*H476</f>
        <v>0</v>
      </c>
      <c r="S476" s="196">
        <v>1.175</v>
      </c>
      <c r="T476" s="197">
        <f>S476*H476</f>
        <v>0.52405000000000002</v>
      </c>
      <c r="U476" s="35"/>
      <c r="V476" s="35"/>
      <c r="W476" s="35"/>
      <c r="X476" s="35"/>
      <c r="Y476" s="35"/>
      <c r="Z476" s="35"/>
      <c r="AA476" s="35"/>
      <c r="AB476" s="35"/>
      <c r="AC476" s="35"/>
      <c r="AD476" s="35"/>
      <c r="AE476" s="35"/>
      <c r="AR476" s="198" t="s">
        <v>131</v>
      </c>
      <c r="AT476" s="198" t="s">
        <v>135</v>
      </c>
      <c r="AU476" s="198" t="s">
        <v>144</v>
      </c>
      <c r="AY476" s="18" t="s">
        <v>132</v>
      </c>
      <c r="BE476" s="199">
        <f>IF(N476="základní",J476,0)</f>
        <v>0</v>
      </c>
      <c r="BF476" s="199">
        <f>IF(N476="snížená",J476,0)</f>
        <v>0</v>
      </c>
      <c r="BG476" s="199">
        <f>IF(N476="zákl. přenesená",J476,0)</f>
        <v>0</v>
      </c>
      <c r="BH476" s="199">
        <f>IF(N476="sníž. přenesená",J476,0)</f>
        <v>0</v>
      </c>
      <c r="BI476" s="199">
        <f>IF(N476="nulová",J476,0)</f>
        <v>0</v>
      </c>
      <c r="BJ476" s="18" t="s">
        <v>21</v>
      </c>
      <c r="BK476" s="199">
        <f>ROUND(I476*H476,2)</f>
        <v>0</v>
      </c>
      <c r="BL476" s="18" t="s">
        <v>131</v>
      </c>
      <c r="BM476" s="198" t="s">
        <v>893</v>
      </c>
    </row>
    <row r="477" spans="1:65" s="14" customFormat="1" ht="11.25">
      <c r="B477" s="211"/>
      <c r="C477" s="212"/>
      <c r="D477" s="202" t="s">
        <v>231</v>
      </c>
      <c r="E477" s="213" t="s">
        <v>1</v>
      </c>
      <c r="F477" s="214" t="s">
        <v>894</v>
      </c>
      <c r="G477" s="212"/>
      <c r="H477" s="215">
        <v>0.44550000000000001</v>
      </c>
      <c r="I477" s="216"/>
      <c r="J477" s="212"/>
      <c r="K477" s="212"/>
      <c r="L477" s="217"/>
      <c r="M477" s="218"/>
      <c r="N477" s="219"/>
      <c r="O477" s="219"/>
      <c r="P477" s="219"/>
      <c r="Q477" s="219"/>
      <c r="R477" s="219"/>
      <c r="S477" s="219"/>
      <c r="T477" s="220"/>
      <c r="AT477" s="221" t="s">
        <v>231</v>
      </c>
      <c r="AU477" s="221" t="s">
        <v>144</v>
      </c>
      <c r="AV477" s="14" t="s">
        <v>93</v>
      </c>
      <c r="AW477" s="14" t="s">
        <v>41</v>
      </c>
      <c r="AX477" s="14" t="s">
        <v>21</v>
      </c>
      <c r="AY477" s="221" t="s">
        <v>132</v>
      </c>
    </row>
    <row r="478" spans="1:65" s="2" customFormat="1" ht="24">
      <c r="A478" s="35"/>
      <c r="B478" s="36"/>
      <c r="C478" s="187" t="s">
        <v>895</v>
      </c>
      <c r="D478" s="187" t="s">
        <v>135</v>
      </c>
      <c r="E478" s="188" t="s">
        <v>896</v>
      </c>
      <c r="F478" s="189" t="s">
        <v>897</v>
      </c>
      <c r="G478" s="190" t="s">
        <v>229</v>
      </c>
      <c r="H478" s="191">
        <v>3.4649999999999999</v>
      </c>
      <c r="I478" s="192"/>
      <c r="J478" s="193">
        <f>ROUND(I478*H478,2)</f>
        <v>0</v>
      </c>
      <c r="K478" s="189" t="s">
        <v>221</v>
      </c>
      <c r="L478" s="40"/>
      <c r="M478" s="194" t="s">
        <v>1</v>
      </c>
      <c r="N478" s="195" t="s">
        <v>49</v>
      </c>
      <c r="O478" s="72"/>
      <c r="P478" s="196">
        <f>O478*H478</f>
        <v>0</v>
      </c>
      <c r="Q478" s="196">
        <v>0</v>
      </c>
      <c r="R478" s="196">
        <f>Q478*H478</f>
        <v>0</v>
      </c>
      <c r="S478" s="196">
        <v>1.95</v>
      </c>
      <c r="T478" s="197">
        <f>S478*H478</f>
        <v>6.7567499999999994</v>
      </c>
      <c r="U478" s="35"/>
      <c r="V478" s="35"/>
      <c r="W478" s="35"/>
      <c r="X478" s="35"/>
      <c r="Y478" s="35"/>
      <c r="Z478" s="35"/>
      <c r="AA478" s="35"/>
      <c r="AB478" s="35"/>
      <c r="AC478" s="35"/>
      <c r="AD478" s="35"/>
      <c r="AE478" s="35"/>
      <c r="AR478" s="198" t="s">
        <v>131</v>
      </c>
      <c r="AT478" s="198" t="s">
        <v>135</v>
      </c>
      <c r="AU478" s="198" t="s">
        <v>144</v>
      </c>
      <c r="AY478" s="18" t="s">
        <v>132</v>
      </c>
      <c r="BE478" s="199">
        <f>IF(N478="základní",J478,0)</f>
        <v>0</v>
      </c>
      <c r="BF478" s="199">
        <f>IF(N478="snížená",J478,0)</f>
        <v>0</v>
      </c>
      <c r="BG478" s="199">
        <f>IF(N478="zákl. přenesená",J478,0)</f>
        <v>0</v>
      </c>
      <c r="BH478" s="199">
        <f>IF(N478="sníž. přenesená",J478,0)</f>
        <v>0</v>
      </c>
      <c r="BI478" s="199">
        <f>IF(N478="nulová",J478,0)</f>
        <v>0</v>
      </c>
      <c r="BJ478" s="18" t="s">
        <v>21</v>
      </c>
      <c r="BK478" s="199">
        <f>ROUND(I478*H478,2)</f>
        <v>0</v>
      </c>
      <c r="BL478" s="18" t="s">
        <v>131</v>
      </c>
      <c r="BM478" s="198" t="s">
        <v>898</v>
      </c>
    </row>
    <row r="479" spans="1:65" s="14" customFormat="1" ht="11.25">
      <c r="B479" s="211"/>
      <c r="C479" s="212"/>
      <c r="D479" s="202" t="s">
        <v>231</v>
      </c>
      <c r="E479" s="213" t="s">
        <v>1</v>
      </c>
      <c r="F479" s="214" t="s">
        <v>899</v>
      </c>
      <c r="G479" s="212"/>
      <c r="H479" s="215">
        <v>3.4649999999999999</v>
      </c>
      <c r="I479" s="216"/>
      <c r="J479" s="212"/>
      <c r="K479" s="212"/>
      <c r="L479" s="217"/>
      <c r="M479" s="218"/>
      <c r="N479" s="219"/>
      <c r="O479" s="219"/>
      <c r="P479" s="219"/>
      <c r="Q479" s="219"/>
      <c r="R479" s="219"/>
      <c r="S479" s="219"/>
      <c r="T479" s="220"/>
      <c r="AT479" s="221" t="s">
        <v>231</v>
      </c>
      <c r="AU479" s="221" t="s">
        <v>144</v>
      </c>
      <c r="AV479" s="14" t="s">
        <v>93</v>
      </c>
      <c r="AW479" s="14" t="s">
        <v>41</v>
      </c>
      <c r="AX479" s="14" t="s">
        <v>21</v>
      </c>
      <c r="AY479" s="221" t="s">
        <v>132</v>
      </c>
    </row>
    <row r="480" spans="1:65" s="2" customFormat="1" ht="24">
      <c r="A480" s="35"/>
      <c r="B480" s="36"/>
      <c r="C480" s="187" t="s">
        <v>900</v>
      </c>
      <c r="D480" s="187" t="s">
        <v>135</v>
      </c>
      <c r="E480" s="188" t="s">
        <v>901</v>
      </c>
      <c r="F480" s="189" t="s">
        <v>902</v>
      </c>
      <c r="G480" s="190" t="s">
        <v>478</v>
      </c>
      <c r="H480" s="191">
        <v>5.5</v>
      </c>
      <c r="I480" s="192"/>
      <c r="J480" s="193">
        <f>ROUND(I480*H480,2)</f>
        <v>0</v>
      </c>
      <c r="K480" s="189" t="s">
        <v>1</v>
      </c>
      <c r="L480" s="40"/>
      <c r="M480" s="194" t="s">
        <v>1</v>
      </c>
      <c r="N480" s="195" t="s">
        <v>49</v>
      </c>
      <c r="O480" s="72"/>
      <c r="P480" s="196">
        <f>O480*H480</f>
        <v>0</v>
      </c>
      <c r="Q480" s="196">
        <v>0</v>
      </c>
      <c r="R480" s="196">
        <f>Q480*H480</f>
        <v>0</v>
      </c>
      <c r="S480" s="196">
        <v>9.4500000000000001E-3</v>
      </c>
      <c r="T480" s="197">
        <f>S480*H480</f>
        <v>5.1975E-2</v>
      </c>
      <c r="U480" s="35"/>
      <c r="V480" s="35"/>
      <c r="W480" s="35"/>
      <c r="X480" s="35"/>
      <c r="Y480" s="35"/>
      <c r="Z480" s="35"/>
      <c r="AA480" s="35"/>
      <c r="AB480" s="35"/>
      <c r="AC480" s="35"/>
      <c r="AD480" s="35"/>
      <c r="AE480" s="35"/>
      <c r="AR480" s="198" t="s">
        <v>131</v>
      </c>
      <c r="AT480" s="198" t="s">
        <v>135</v>
      </c>
      <c r="AU480" s="198" t="s">
        <v>144</v>
      </c>
      <c r="AY480" s="18" t="s">
        <v>132</v>
      </c>
      <c r="BE480" s="199">
        <f>IF(N480="základní",J480,0)</f>
        <v>0</v>
      </c>
      <c r="BF480" s="199">
        <f>IF(N480="snížená",J480,0)</f>
        <v>0</v>
      </c>
      <c r="BG480" s="199">
        <f>IF(N480="zákl. přenesená",J480,0)</f>
        <v>0</v>
      </c>
      <c r="BH480" s="199">
        <f>IF(N480="sníž. přenesená",J480,0)</f>
        <v>0</v>
      </c>
      <c r="BI480" s="199">
        <f>IF(N480="nulová",J480,0)</f>
        <v>0</v>
      </c>
      <c r="BJ480" s="18" t="s">
        <v>21</v>
      </c>
      <c r="BK480" s="199">
        <f>ROUND(I480*H480,2)</f>
        <v>0</v>
      </c>
      <c r="BL480" s="18" t="s">
        <v>131</v>
      </c>
      <c r="BM480" s="198" t="s">
        <v>903</v>
      </c>
    </row>
    <row r="481" spans="1:65" s="14" customFormat="1" ht="11.25">
      <c r="B481" s="211"/>
      <c r="C481" s="212"/>
      <c r="D481" s="202" t="s">
        <v>231</v>
      </c>
      <c r="E481" s="213" t="s">
        <v>1</v>
      </c>
      <c r="F481" s="214" t="s">
        <v>904</v>
      </c>
      <c r="G481" s="212"/>
      <c r="H481" s="215">
        <v>5.5</v>
      </c>
      <c r="I481" s="216"/>
      <c r="J481" s="212"/>
      <c r="K481" s="212"/>
      <c r="L481" s="217"/>
      <c r="M481" s="218"/>
      <c r="N481" s="219"/>
      <c r="O481" s="219"/>
      <c r="P481" s="219"/>
      <c r="Q481" s="219"/>
      <c r="R481" s="219"/>
      <c r="S481" s="219"/>
      <c r="T481" s="220"/>
      <c r="AT481" s="221" t="s">
        <v>231</v>
      </c>
      <c r="AU481" s="221" t="s">
        <v>144</v>
      </c>
      <c r="AV481" s="14" t="s">
        <v>93</v>
      </c>
      <c r="AW481" s="14" t="s">
        <v>41</v>
      </c>
      <c r="AX481" s="14" t="s">
        <v>21</v>
      </c>
      <c r="AY481" s="221" t="s">
        <v>132</v>
      </c>
    </row>
    <row r="482" spans="1:65" s="2" customFormat="1" ht="24">
      <c r="A482" s="35"/>
      <c r="B482" s="36"/>
      <c r="C482" s="187" t="s">
        <v>905</v>
      </c>
      <c r="D482" s="187" t="s">
        <v>135</v>
      </c>
      <c r="E482" s="188" t="s">
        <v>906</v>
      </c>
      <c r="F482" s="189" t="s">
        <v>907</v>
      </c>
      <c r="G482" s="190" t="s">
        <v>202</v>
      </c>
      <c r="H482" s="191">
        <v>4</v>
      </c>
      <c r="I482" s="192"/>
      <c r="J482" s="193">
        <f>ROUND(I482*H482,2)</f>
        <v>0</v>
      </c>
      <c r="K482" s="189" t="s">
        <v>221</v>
      </c>
      <c r="L482" s="40"/>
      <c r="M482" s="194" t="s">
        <v>1</v>
      </c>
      <c r="N482" s="195" t="s">
        <v>49</v>
      </c>
      <c r="O482" s="72"/>
      <c r="P482" s="196">
        <f>O482*H482</f>
        <v>0</v>
      </c>
      <c r="Q482" s="196">
        <v>0</v>
      </c>
      <c r="R482" s="196">
        <f>Q482*H482</f>
        <v>0</v>
      </c>
      <c r="S482" s="196">
        <v>8.2000000000000003E-2</v>
      </c>
      <c r="T482" s="197">
        <f>S482*H482</f>
        <v>0.32800000000000001</v>
      </c>
      <c r="U482" s="35"/>
      <c r="V482" s="35"/>
      <c r="W482" s="35"/>
      <c r="X482" s="35"/>
      <c r="Y482" s="35"/>
      <c r="Z482" s="35"/>
      <c r="AA482" s="35"/>
      <c r="AB482" s="35"/>
      <c r="AC482" s="35"/>
      <c r="AD482" s="35"/>
      <c r="AE482" s="35"/>
      <c r="AR482" s="198" t="s">
        <v>131</v>
      </c>
      <c r="AT482" s="198" t="s">
        <v>135</v>
      </c>
      <c r="AU482" s="198" t="s">
        <v>144</v>
      </c>
      <c r="AY482" s="18" t="s">
        <v>132</v>
      </c>
      <c r="BE482" s="199">
        <f>IF(N482="základní",J482,0)</f>
        <v>0</v>
      </c>
      <c r="BF482" s="199">
        <f>IF(N482="snížená",J482,0)</f>
        <v>0</v>
      </c>
      <c r="BG482" s="199">
        <f>IF(N482="zákl. přenesená",J482,0)</f>
        <v>0</v>
      </c>
      <c r="BH482" s="199">
        <f>IF(N482="sníž. přenesená",J482,0)</f>
        <v>0</v>
      </c>
      <c r="BI482" s="199">
        <f>IF(N482="nulová",J482,0)</f>
        <v>0</v>
      </c>
      <c r="BJ482" s="18" t="s">
        <v>21</v>
      </c>
      <c r="BK482" s="199">
        <f>ROUND(I482*H482,2)</f>
        <v>0</v>
      </c>
      <c r="BL482" s="18" t="s">
        <v>131</v>
      </c>
      <c r="BM482" s="198" t="s">
        <v>908</v>
      </c>
    </row>
    <row r="483" spans="1:65" s="14" customFormat="1" ht="11.25">
      <c r="B483" s="211"/>
      <c r="C483" s="212"/>
      <c r="D483" s="202" t="s">
        <v>231</v>
      </c>
      <c r="E483" s="213" t="s">
        <v>1</v>
      </c>
      <c r="F483" s="214" t="s">
        <v>909</v>
      </c>
      <c r="G483" s="212"/>
      <c r="H483" s="215">
        <v>3</v>
      </c>
      <c r="I483" s="216"/>
      <c r="J483" s="212"/>
      <c r="K483" s="212"/>
      <c r="L483" s="217"/>
      <c r="M483" s="218"/>
      <c r="N483" s="219"/>
      <c r="O483" s="219"/>
      <c r="P483" s="219"/>
      <c r="Q483" s="219"/>
      <c r="R483" s="219"/>
      <c r="S483" s="219"/>
      <c r="T483" s="220"/>
      <c r="AT483" s="221" t="s">
        <v>231</v>
      </c>
      <c r="AU483" s="221" t="s">
        <v>144</v>
      </c>
      <c r="AV483" s="14" t="s">
        <v>93</v>
      </c>
      <c r="AW483" s="14" t="s">
        <v>41</v>
      </c>
      <c r="AX483" s="14" t="s">
        <v>84</v>
      </c>
      <c r="AY483" s="221" t="s">
        <v>132</v>
      </c>
    </row>
    <row r="484" spans="1:65" s="14" customFormat="1" ht="11.25">
      <c r="B484" s="211"/>
      <c r="C484" s="212"/>
      <c r="D484" s="202" t="s">
        <v>231</v>
      </c>
      <c r="E484" s="213" t="s">
        <v>1</v>
      </c>
      <c r="F484" s="214" t="s">
        <v>910</v>
      </c>
      <c r="G484" s="212"/>
      <c r="H484" s="215">
        <v>1</v>
      </c>
      <c r="I484" s="216"/>
      <c r="J484" s="212"/>
      <c r="K484" s="212"/>
      <c r="L484" s="217"/>
      <c r="M484" s="218"/>
      <c r="N484" s="219"/>
      <c r="O484" s="219"/>
      <c r="P484" s="219"/>
      <c r="Q484" s="219"/>
      <c r="R484" s="219"/>
      <c r="S484" s="219"/>
      <c r="T484" s="220"/>
      <c r="AT484" s="221" t="s">
        <v>231</v>
      </c>
      <c r="AU484" s="221" t="s">
        <v>144</v>
      </c>
      <c r="AV484" s="14" t="s">
        <v>93</v>
      </c>
      <c r="AW484" s="14" t="s">
        <v>41</v>
      </c>
      <c r="AX484" s="14" t="s">
        <v>84</v>
      </c>
      <c r="AY484" s="221" t="s">
        <v>132</v>
      </c>
    </row>
    <row r="485" spans="1:65" s="15" customFormat="1" ht="11.25">
      <c r="B485" s="235"/>
      <c r="C485" s="236"/>
      <c r="D485" s="202" t="s">
        <v>231</v>
      </c>
      <c r="E485" s="237" t="s">
        <v>1</v>
      </c>
      <c r="F485" s="238" t="s">
        <v>331</v>
      </c>
      <c r="G485" s="236"/>
      <c r="H485" s="239">
        <v>4</v>
      </c>
      <c r="I485" s="240"/>
      <c r="J485" s="236"/>
      <c r="K485" s="236"/>
      <c r="L485" s="241"/>
      <c r="M485" s="242"/>
      <c r="N485" s="243"/>
      <c r="O485" s="243"/>
      <c r="P485" s="243"/>
      <c r="Q485" s="243"/>
      <c r="R485" s="243"/>
      <c r="S485" s="243"/>
      <c r="T485" s="244"/>
      <c r="AT485" s="245" t="s">
        <v>231</v>
      </c>
      <c r="AU485" s="245" t="s">
        <v>144</v>
      </c>
      <c r="AV485" s="15" t="s">
        <v>131</v>
      </c>
      <c r="AW485" s="15" t="s">
        <v>41</v>
      </c>
      <c r="AX485" s="15" t="s">
        <v>21</v>
      </c>
      <c r="AY485" s="245" t="s">
        <v>132</v>
      </c>
    </row>
    <row r="486" spans="1:65" s="12" customFormat="1" ht="20.85" customHeight="1">
      <c r="B486" s="171"/>
      <c r="C486" s="172"/>
      <c r="D486" s="173" t="s">
        <v>83</v>
      </c>
      <c r="E486" s="185" t="s">
        <v>911</v>
      </c>
      <c r="F486" s="185" t="s">
        <v>912</v>
      </c>
      <c r="G486" s="172"/>
      <c r="H486" s="172"/>
      <c r="I486" s="175"/>
      <c r="J486" s="186">
        <f>BK486</f>
        <v>0</v>
      </c>
      <c r="K486" s="172"/>
      <c r="L486" s="177"/>
      <c r="M486" s="178"/>
      <c r="N486" s="179"/>
      <c r="O486" s="179"/>
      <c r="P486" s="180">
        <f>SUM(P487:P510)</f>
        <v>0</v>
      </c>
      <c r="Q486" s="179"/>
      <c r="R486" s="180">
        <f>SUM(R487:R510)</f>
        <v>0.14427499999999999</v>
      </c>
      <c r="S486" s="179"/>
      <c r="T486" s="181">
        <f>SUM(T487:T510)</f>
        <v>0</v>
      </c>
      <c r="AR486" s="182" t="s">
        <v>21</v>
      </c>
      <c r="AT486" s="183" t="s">
        <v>83</v>
      </c>
      <c r="AU486" s="183" t="s">
        <v>93</v>
      </c>
      <c r="AY486" s="182" t="s">
        <v>132</v>
      </c>
      <c r="BK486" s="184">
        <f>SUM(BK487:BK510)</f>
        <v>0</v>
      </c>
    </row>
    <row r="487" spans="1:65" s="2" customFormat="1" ht="16.5" customHeight="1">
      <c r="A487" s="35"/>
      <c r="B487" s="36"/>
      <c r="C487" s="187" t="s">
        <v>913</v>
      </c>
      <c r="D487" s="187" t="s">
        <v>135</v>
      </c>
      <c r="E487" s="188" t="s">
        <v>914</v>
      </c>
      <c r="F487" s="189" t="s">
        <v>915</v>
      </c>
      <c r="G487" s="190" t="s">
        <v>478</v>
      </c>
      <c r="H487" s="191">
        <v>163</v>
      </c>
      <c r="I487" s="192"/>
      <c r="J487" s="193">
        <f>ROUND(I487*H487,2)</f>
        <v>0</v>
      </c>
      <c r="K487" s="189" t="s">
        <v>221</v>
      </c>
      <c r="L487" s="40"/>
      <c r="M487" s="194" t="s">
        <v>1</v>
      </c>
      <c r="N487" s="195" t="s">
        <v>49</v>
      </c>
      <c r="O487" s="72"/>
      <c r="P487" s="196">
        <f>O487*H487</f>
        <v>0</v>
      </c>
      <c r="Q487" s="196">
        <v>0</v>
      </c>
      <c r="R487" s="196">
        <f>Q487*H487</f>
        <v>0</v>
      </c>
      <c r="S487" s="196">
        <v>0</v>
      </c>
      <c r="T487" s="197">
        <f>S487*H487</f>
        <v>0</v>
      </c>
      <c r="U487" s="35"/>
      <c r="V487" s="35"/>
      <c r="W487" s="35"/>
      <c r="X487" s="35"/>
      <c r="Y487" s="35"/>
      <c r="Z487" s="35"/>
      <c r="AA487" s="35"/>
      <c r="AB487" s="35"/>
      <c r="AC487" s="35"/>
      <c r="AD487" s="35"/>
      <c r="AE487" s="35"/>
      <c r="AR487" s="198" t="s">
        <v>131</v>
      </c>
      <c r="AT487" s="198" t="s">
        <v>135</v>
      </c>
      <c r="AU487" s="198" t="s">
        <v>144</v>
      </c>
      <c r="AY487" s="18" t="s">
        <v>132</v>
      </c>
      <c r="BE487" s="199">
        <f>IF(N487="základní",J487,0)</f>
        <v>0</v>
      </c>
      <c r="BF487" s="199">
        <f>IF(N487="snížená",J487,0)</f>
        <v>0</v>
      </c>
      <c r="BG487" s="199">
        <f>IF(N487="zákl. přenesená",J487,0)</f>
        <v>0</v>
      </c>
      <c r="BH487" s="199">
        <f>IF(N487="sníž. přenesená",J487,0)</f>
        <v>0</v>
      </c>
      <c r="BI487" s="199">
        <f>IF(N487="nulová",J487,0)</f>
        <v>0</v>
      </c>
      <c r="BJ487" s="18" t="s">
        <v>21</v>
      </c>
      <c r="BK487" s="199">
        <f>ROUND(I487*H487,2)</f>
        <v>0</v>
      </c>
      <c r="BL487" s="18" t="s">
        <v>131</v>
      </c>
      <c r="BM487" s="198" t="s">
        <v>916</v>
      </c>
    </row>
    <row r="488" spans="1:65" s="14" customFormat="1" ht="11.25">
      <c r="B488" s="211"/>
      <c r="C488" s="212"/>
      <c r="D488" s="202" t="s">
        <v>231</v>
      </c>
      <c r="E488" s="213" t="s">
        <v>1</v>
      </c>
      <c r="F488" s="214" t="s">
        <v>917</v>
      </c>
      <c r="G488" s="212"/>
      <c r="H488" s="215">
        <v>57</v>
      </c>
      <c r="I488" s="216"/>
      <c r="J488" s="212"/>
      <c r="K488" s="212"/>
      <c r="L488" s="217"/>
      <c r="M488" s="218"/>
      <c r="N488" s="219"/>
      <c r="O488" s="219"/>
      <c r="P488" s="219"/>
      <c r="Q488" s="219"/>
      <c r="R488" s="219"/>
      <c r="S488" s="219"/>
      <c r="T488" s="220"/>
      <c r="AT488" s="221" t="s">
        <v>231</v>
      </c>
      <c r="AU488" s="221" t="s">
        <v>144</v>
      </c>
      <c r="AV488" s="14" t="s">
        <v>93</v>
      </c>
      <c r="AW488" s="14" t="s">
        <v>41</v>
      </c>
      <c r="AX488" s="14" t="s">
        <v>84</v>
      </c>
      <c r="AY488" s="221" t="s">
        <v>132</v>
      </c>
    </row>
    <row r="489" spans="1:65" s="14" customFormat="1" ht="11.25">
      <c r="B489" s="211"/>
      <c r="C489" s="212"/>
      <c r="D489" s="202" t="s">
        <v>231</v>
      </c>
      <c r="E489" s="213" t="s">
        <v>1</v>
      </c>
      <c r="F489" s="214" t="s">
        <v>918</v>
      </c>
      <c r="G489" s="212"/>
      <c r="H489" s="215">
        <v>106</v>
      </c>
      <c r="I489" s="216"/>
      <c r="J489" s="212"/>
      <c r="K489" s="212"/>
      <c r="L489" s="217"/>
      <c r="M489" s="218"/>
      <c r="N489" s="219"/>
      <c r="O489" s="219"/>
      <c r="P489" s="219"/>
      <c r="Q489" s="219"/>
      <c r="R489" s="219"/>
      <c r="S489" s="219"/>
      <c r="T489" s="220"/>
      <c r="AT489" s="221" t="s">
        <v>231</v>
      </c>
      <c r="AU489" s="221" t="s">
        <v>144</v>
      </c>
      <c r="AV489" s="14" t="s">
        <v>93</v>
      </c>
      <c r="AW489" s="14" t="s">
        <v>41</v>
      </c>
      <c r="AX489" s="14" t="s">
        <v>84</v>
      </c>
      <c r="AY489" s="221" t="s">
        <v>132</v>
      </c>
    </row>
    <row r="490" spans="1:65" s="15" customFormat="1" ht="11.25">
      <c r="B490" s="235"/>
      <c r="C490" s="236"/>
      <c r="D490" s="202" t="s">
        <v>231</v>
      </c>
      <c r="E490" s="237" t="s">
        <v>1</v>
      </c>
      <c r="F490" s="238" t="s">
        <v>331</v>
      </c>
      <c r="G490" s="236"/>
      <c r="H490" s="239">
        <v>163</v>
      </c>
      <c r="I490" s="240"/>
      <c r="J490" s="236"/>
      <c r="K490" s="236"/>
      <c r="L490" s="241"/>
      <c r="M490" s="242"/>
      <c r="N490" s="243"/>
      <c r="O490" s="243"/>
      <c r="P490" s="243"/>
      <c r="Q490" s="243"/>
      <c r="R490" s="243"/>
      <c r="S490" s="243"/>
      <c r="T490" s="244"/>
      <c r="AT490" s="245" t="s">
        <v>231</v>
      </c>
      <c r="AU490" s="245" t="s">
        <v>144</v>
      </c>
      <c r="AV490" s="15" t="s">
        <v>131</v>
      </c>
      <c r="AW490" s="15" t="s">
        <v>41</v>
      </c>
      <c r="AX490" s="15" t="s">
        <v>21</v>
      </c>
      <c r="AY490" s="245" t="s">
        <v>132</v>
      </c>
    </row>
    <row r="491" spans="1:65" s="2" customFormat="1" ht="24">
      <c r="A491" s="35"/>
      <c r="B491" s="36"/>
      <c r="C491" s="187" t="s">
        <v>919</v>
      </c>
      <c r="D491" s="187" t="s">
        <v>135</v>
      </c>
      <c r="E491" s="188" t="s">
        <v>920</v>
      </c>
      <c r="F491" s="189" t="s">
        <v>921</v>
      </c>
      <c r="G491" s="190" t="s">
        <v>478</v>
      </c>
      <c r="H491" s="191">
        <v>53</v>
      </c>
      <c r="I491" s="192"/>
      <c r="J491" s="193">
        <f>ROUND(I491*H491,2)</f>
        <v>0</v>
      </c>
      <c r="K491" s="189" t="s">
        <v>221</v>
      </c>
      <c r="L491" s="40"/>
      <c r="M491" s="194" t="s">
        <v>1</v>
      </c>
      <c r="N491" s="195" t="s">
        <v>49</v>
      </c>
      <c r="O491" s="72"/>
      <c r="P491" s="196">
        <f>O491*H491</f>
        <v>0</v>
      </c>
      <c r="Q491" s="196">
        <v>1.1E-4</v>
      </c>
      <c r="R491" s="196">
        <f>Q491*H491</f>
        <v>5.8300000000000001E-3</v>
      </c>
      <c r="S491" s="196">
        <v>0</v>
      </c>
      <c r="T491" s="197">
        <f>S491*H491</f>
        <v>0</v>
      </c>
      <c r="U491" s="35"/>
      <c r="V491" s="35"/>
      <c r="W491" s="35"/>
      <c r="X491" s="35"/>
      <c r="Y491" s="35"/>
      <c r="Z491" s="35"/>
      <c r="AA491" s="35"/>
      <c r="AB491" s="35"/>
      <c r="AC491" s="35"/>
      <c r="AD491" s="35"/>
      <c r="AE491" s="35"/>
      <c r="AR491" s="198" t="s">
        <v>131</v>
      </c>
      <c r="AT491" s="198" t="s">
        <v>135</v>
      </c>
      <c r="AU491" s="198" t="s">
        <v>144</v>
      </c>
      <c r="AY491" s="18" t="s">
        <v>132</v>
      </c>
      <c r="BE491" s="199">
        <f>IF(N491="základní",J491,0)</f>
        <v>0</v>
      </c>
      <c r="BF491" s="199">
        <f>IF(N491="snížená",J491,0)</f>
        <v>0</v>
      </c>
      <c r="BG491" s="199">
        <f>IF(N491="zákl. přenesená",J491,0)</f>
        <v>0</v>
      </c>
      <c r="BH491" s="199">
        <f>IF(N491="sníž. přenesená",J491,0)</f>
        <v>0</v>
      </c>
      <c r="BI491" s="199">
        <f>IF(N491="nulová",J491,0)</f>
        <v>0</v>
      </c>
      <c r="BJ491" s="18" t="s">
        <v>21</v>
      </c>
      <c r="BK491" s="199">
        <f>ROUND(I491*H491,2)</f>
        <v>0</v>
      </c>
      <c r="BL491" s="18" t="s">
        <v>131</v>
      </c>
      <c r="BM491" s="198" t="s">
        <v>922</v>
      </c>
    </row>
    <row r="492" spans="1:65" s="14" customFormat="1" ht="11.25">
      <c r="B492" s="211"/>
      <c r="C492" s="212"/>
      <c r="D492" s="202" t="s">
        <v>231</v>
      </c>
      <c r="E492" s="213" t="s">
        <v>1</v>
      </c>
      <c r="F492" s="214" t="s">
        <v>923</v>
      </c>
      <c r="G492" s="212"/>
      <c r="H492" s="215">
        <v>53</v>
      </c>
      <c r="I492" s="216"/>
      <c r="J492" s="212"/>
      <c r="K492" s="212"/>
      <c r="L492" s="217"/>
      <c r="M492" s="218"/>
      <c r="N492" s="219"/>
      <c r="O492" s="219"/>
      <c r="P492" s="219"/>
      <c r="Q492" s="219"/>
      <c r="R492" s="219"/>
      <c r="S492" s="219"/>
      <c r="T492" s="220"/>
      <c r="AT492" s="221" t="s">
        <v>231</v>
      </c>
      <c r="AU492" s="221" t="s">
        <v>144</v>
      </c>
      <c r="AV492" s="14" t="s">
        <v>93</v>
      </c>
      <c r="AW492" s="14" t="s">
        <v>41</v>
      </c>
      <c r="AX492" s="14" t="s">
        <v>21</v>
      </c>
      <c r="AY492" s="221" t="s">
        <v>132</v>
      </c>
    </row>
    <row r="493" spans="1:65" s="2" customFormat="1" ht="24">
      <c r="A493" s="35"/>
      <c r="B493" s="36"/>
      <c r="C493" s="187" t="s">
        <v>924</v>
      </c>
      <c r="D493" s="187" t="s">
        <v>135</v>
      </c>
      <c r="E493" s="188" t="s">
        <v>925</v>
      </c>
      <c r="F493" s="189" t="s">
        <v>926</v>
      </c>
      <c r="G493" s="190" t="s">
        <v>478</v>
      </c>
      <c r="H493" s="191">
        <v>53</v>
      </c>
      <c r="I493" s="192"/>
      <c r="J493" s="193">
        <f>ROUND(I493*H493,2)</f>
        <v>0</v>
      </c>
      <c r="K493" s="189" t="s">
        <v>221</v>
      </c>
      <c r="L493" s="40"/>
      <c r="M493" s="194" t="s">
        <v>1</v>
      </c>
      <c r="N493" s="195" t="s">
        <v>49</v>
      </c>
      <c r="O493" s="72"/>
      <c r="P493" s="196">
        <f>O493*H493</f>
        <v>0</v>
      </c>
      <c r="Q493" s="196">
        <v>3.3E-4</v>
      </c>
      <c r="R493" s="196">
        <f>Q493*H493</f>
        <v>1.7489999999999999E-2</v>
      </c>
      <c r="S493" s="196">
        <v>0</v>
      </c>
      <c r="T493" s="197">
        <f>S493*H493</f>
        <v>0</v>
      </c>
      <c r="U493" s="35"/>
      <c r="V493" s="35"/>
      <c r="W493" s="35"/>
      <c r="X493" s="35"/>
      <c r="Y493" s="35"/>
      <c r="Z493" s="35"/>
      <c r="AA493" s="35"/>
      <c r="AB493" s="35"/>
      <c r="AC493" s="35"/>
      <c r="AD493" s="35"/>
      <c r="AE493" s="35"/>
      <c r="AR493" s="198" t="s">
        <v>131</v>
      </c>
      <c r="AT493" s="198" t="s">
        <v>135</v>
      </c>
      <c r="AU493" s="198" t="s">
        <v>144</v>
      </c>
      <c r="AY493" s="18" t="s">
        <v>132</v>
      </c>
      <c r="BE493" s="199">
        <f>IF(N493="základní",J493,0)</f>
        <v>0</v>
      </c>
      <c r="BF493" s="199">
        <f>IF(N493="snížená",J493,0)</f>
        <v>0</v>
      </c>
      <c r="BG493" s="199">
        <f>IF(N493="zákl. přenesená",J493,0)</f>
        <v>0</v>
      </c>
      <c r="BH493" s="199">
        <f>IF(N493="sníž. přenesená",J493,0)</f>
        <v>0</v>
      </c>
      <c r="BI493" s="199">
        <f>IF(N493="nulová",J493,0)</f>
        <v>0</v>
      </c>
      <c r="BJ493" s="18" t="s">
        <v>21</v>
      </c>
      <c r="BK493" s="199">
        <f>ROUND(I493*H493,2)</f>
        <v>0</v>
      </c>
      <c r="BL493" s="18" t="s">
        <v>131</v>
      </c>
      <c r="BM493" s="198" t="s">
        <v>927</v>
      </c>
    </row>
    <row r="494" spans="1:65" s="13" customFormat="1" ht="11.25">
      <c r="B494" s="200"/>
      <c r="C494" s="201"/>
      <c r="D494" s="202" t="s">
        <v>231</v>
      </c>
      <c r="E494" s="203" t="s">
        <v>1</v>
      </c>
      <c r="F494" s="204" t="s">
        <v>928</v>
      </c>
      <c r="G494" s="201"/>
      <c r="H494" s="203" t="s">
        <v>1</v>
      </c>
      <c r="I494" s="205"/>
      <c r="J494" s="201"/>
      <c r="K494" s="201"/>
      <c r="L494" s="206"/>
      <c r="M494" s="207"/>
      <c r="N494" s="208"/>
      <c r="O494" s="208"/>
      <c r="P494" s="208"/>
      <c r="Q494" s="208"/>
      <c r="R494" s="208"/>
      <c r="S494" s="208"/>
      <c r="T494" s="209"/>
      <c r="AT494" s="210" t="s">
        <v>231</v>
      </c>
      <c r="AU494" s="210" t="s">
        <v>144</v>
      </c>
      <c r="AV494" s="13" t="s">
        <v>21</v>
      </c>
      <c r="AW494" s="13" t="s">
        <v>41</v>
      </c>
      <c r="AX494" s="13" t="s">
        <v>84</v>
      </c>
      <c r="AY494" s="210" t="s">
        <v>132</v>
      </c>
    </row>
    <row r="495" spans="1:65" s="14" customFormat="1" ht="11.25">
      <c r="B495" s="211"/>
      <c r="C495" s="212"/>
      <c r="D495" s="202" t="s">
        <v>231</v>
      </c>
      <c r="E495" s="213" t="s">
        <v>1</v>
      </c>
      <c r="F495" s="214" t="s">
        <v>929</v>
      </c>
      <c r="G495" s="212"/>
      <c r="H495" s="215">
        <v>53</v>
      </c>
      <c r="I495" s="216"/>
      <c r="J495" s="212"/>
      <c r="K495" s="212"/>
      <c r="L495" s="217"/>
      <c r="M495" s="218"/>
      <c r="N495" s="219"/>
      <c r="O495" s="219"/>
      <c r="P495" s="219"/>
      <c r="Q495" s="219"/>
      <c r="R495" s="219"/>
      <c r="S495" s="219"/>
      <c r="T495" s="220"/>
      <c r="AT495" s="221" t="s">
        <v>231</v>
      </c>
      <c r="AU495" s="221" t="s">
        <v>144</v>
      </c>
      <c r="AV495" s="14" t="s">
        <v>93</v>
      </c>
      <c r="AW495" s="14" t="s">
        <v>41</v>
      </c>
      <c r="AX495" s="14" t="s">
        <v>21</v>
      </c>
      <c r="AY495" s="221" t="s">
        <v>132</v>
      </c>
    </row>
    <row r="496" spans="1:65" s="2" customFormat="1" ht="24">
      <c r="A496" s="35"/>
      <c r="B496" s="36"/>
      <c r="C496" s="187" t="s">
        <v>930</v>
      </c>
      <c r="D496" s="187" t="s">
        <v>135</v>
      </c>
      <c r="E496" s="188" t="s">
        <v>931</v>
      </c>
      <c r="F496" s="189" t="s">
        <v>932</v>
      </c>
      <c r="G496" s="190" t="s">
        <v>478</v>
      </c>
      <c r="H496" s="191">
        <v>18</v>
      </c>
      <c r="I496" s="192"/>
      <c r="J496" s="193">
        <f>ROUND(I496*H496,2)</f>
        <v>0</v>
      </c>
      <c r="K496" s="189" t="s">
        <v>221</v>
      </c>
      <c r="L496" s="40"/>
      <c r="M496" s="194" t="s">
        <v>1</v>
      </c>
      <c r="N496" s="195" t="s">
        <v>49</v>
      </c>
      <c r="O496" s="72"/>
      <c r="P496" s="196">
        <f>O496*H496</f>
        <v>0</v>
      </c>
      <c r="Q496" s="196">
        <v>4.0000000000000003E-5</v>
      </c>
      <c r="R496" s="196">
        <f>Q496*H496</f>
        <v>7.2000000000000005E-4</v>
      </c>
      <c r="S496" s="196">
        <v>0</v>
      </c>
      <c r="T496" s="197">
        <f>S496*H496</f>
        <v>0</v>
      </c>
      <c r="U496" s="35"/>
      <c r="V496" s="35"/>
      <c r="W496" s="35"/>
      <c r="X496" s="35"/>
      <c r="Y496" s="35"/>
      <c r="Z496" s="35"/>
      <c r="AA496" s="35"/>
      <c r="AB496" s="35"/>
      <c r="AC496" s="35"/>
      <c r="AD496" s="35"/>
      <c r="AE496" s="35"/>
      <c r="AR496" s="198" t="s">
        <v>131</v>
      </c>
      <c r="AT496" s="198" t="s">
        <v>135</v>
      </c>
      <c r="AU496" s="198" t="s">
        <v>144</v>
      </c>
      <c r="AY496" s="18" t="s">
        <v>132</v>
      </c>
      <c r="BE496" s="199">
        <f>IF(N496="základní",J496,0)</f>
        <v>0</v>
      </c>
      <c r="BF496" s="199">
        <f>IF(N496="snížená",J496,0)</f>
        <v>0</v>
      </c>
      <c r="BG496" s="199">
        <f>IF(N496="zákl. přenesená",J496,0)</f>
        <v>0</v>
      </c>
      <c r="BH496" s="199">
        <f>IF(N496="sníž. přenesená",J496,0)</f>
        <v>0</v>
      </c>
      <c r="BI496" s="199">
        <f>IF(N496="nulová",J496,0)</f>
        <v>0</v>
      </c>
      <c r="BJ496" s="18" t="s">
        <v>21</v>
      </c>
      <c r="BK496" s="199">
        <f>ROUND(I496*H496,2)</f>
        <v>0</v>
      </c>
      <c r="BL496" s="18" t="s">
        <v>131</v>
      </c>
      <c r="BM496" s="198" t="s">
        <v>933</v>
      </c>
    </row>
    <row r="497" spans="1:65" s="14" customFormat="1" ht="11.25">
      <c r="B497" s="211"/>
      <c r="C497" s="212"/>
      <c r="D497" s="202" t="s">
        <v>231</v>
      </c>
      <c r="E497" s="213" t="s">
        <v>1</v>
      </c>
      <c r="F497" s="214" t="s">
        <v>934</v>
      </c>
      <c r="G497" s="212"/>
      <c r="H497" s="215">
        <v>18</v>
      </c>
      <c r="I497" s="216"/>
      <c r="J497" s="212"/>
      <c r="K497" s="212"/>
      <c r="L497" s="217"/>
      <c r="M497" s="218"/>
      <c r="N497" s="219"/>
      <c r="O497" s="219"/>
      <c r="P497" s="219"/>
      <c r="Q497" s="219"/>
      <c r="R497" s="219"/>
      <c r="S497" s="219"/>
      <c r="T497" s="220"/>
      <c r="AT497" s="221" t="s">
        <v>231</v>
      </c>
      <c r="AU497" s="221" t="s">
        <v>144</v>
      </c>
      <c r="AV497" s="14" t="s">
        <v>93</v>
      </c>
      <c r="AW497" s="14" t="s">
        <v>41</v>
      </c>
      <c r="AX497" s="14" t="s">
        <v>21</v>
      </c>
      <c r="AY497" s="221" t="s">
        <v>132</v>
      </c>
    </row>
    <row r="498" spans="1:65" s="2" customFormat="1" ht="24">
      <c r="A498" s="35"/>
      <c r="B498" s="36"/>
      <c r="C498" s="187" t="s">
        <v>935</v>
      </c>
      <c r="D498" s="187" t="s">
        <v>135</v>
      </c>
      <c r="E498" s="188" t="s">
        <v>936</v>
      </c>
      <c r="F498" s="189" t="s">
        <v>937</v>
      </c>
      <c r="G498" s="190" t="s">
        <v>478</v>
      </c>
      <c r="H498" s="191">
        <v>18</v>
      </c>
      <c r="I498" s="192"/>
      <c r="J498" s="193">
        <f>ROUND(I498*H498,2)</f>
        <v>0</v>
      </c>
      <c r="K498" s="189" t="s">
        <v>221</v>
      </c>
      <c r="L498" s="40"/>
      <c r="M498" s="194" t="s">
        <v>1</v>
      </c>
      <c r="N498" s="195" t="s">
        <v>49</v>
      </c>
      <c r="O498" s="72"/>
      <c r="P498" s="196">
        <f>O498*H498</f>
        <v>0</v>
      </c>
      <c r="Q498" s="196">
        <v>1.1E-4</v>
      </c>
      <c r="R498" s="196">
        <f>Q498*H498</f>
        <v>1.98E-3</v>
      </c>
      <c r="S498" s="196">
        <v>0</v>
      </c>
      <c r="T498" s="197">
        <f>S498*H498</f>
        <v>0</v>
      </c>
      <c r="U498" s="35"/>
      <c r="V498" s="35"/>
      <c r="W498" s="35"/>
      <c r="X498" s="35"/>
      <c r="Y498" s="35"/>
      <c r="Z498" s="35"/>
      <c r="AA498" s="35"/>
      <c r="AB498" s="35"/>
      <c r="AC498" s="35"/>
      <c r="AD498" s="35"/>
      <c r="AE498" s="35"/>
      <c r="AR498" s="198" t="s">
        <v>131</v>
      </c>
      <c r="AT498" s="198" t="s">
        <v>135</v>
      </c>
      <c r="AU498" s="198" t="s">
        <v>144</v>
      </c>
      <c r="AY498" s="18" t="s">
        <v>132</v>
      </c>
      <c r="BE498" s="199">
        <f>IF(N498="základní",J498,0)</f>
        <v>0</v>
      </c>
      <c r="BF498" s="199">
        <f>IF(N498="snížená",J498,0)</f>
        <v>0</v>
      </c>
      <c r="BG498" s="199">
        <f>IF(N498="zákl. přenesená",J498,0)</f>
        <v>0</v>
      </c>
      <c r="BH498" s="199">
        <f>IF(N498="sníž. přenesená",J498,0)</f>
        <v>0</v>
      </c>
      <c r="BI498" s="199">
        <f>IF(N498="nulová",J498,0)</f>
        <v>0</v>
      </c>
      <c r="BJ498" s="18" t="s">
        <v>21</v>
      </c>
      <c r="BK498" s="199">
        <f>ROUND(I498*H498,2)</f>
        <v>0</v>
      </c>
      <c r="BL498" s="18" t="s">
        <v>131</v>
      </c>
      <c r="BM498" s="198" t="s">
        <v>938</v>
      </c>
    </row>
    <row r="499" spans="1:65" s="13" customFormat="1" ht="11.25">
      <c r="B499" s="200"/>
      <c r="C499" s="201"/>
      <c r="D499" s="202" t="s">
        <v>231</v>
      </c>
      <c r="E499" s="203" t="s">
        <v>1</v>
      </c>
      <c r="F499" s="204" t="s">
        <v>928</v>
      </c>
      <c r="G499" s="201"/>
      <c r="H499" s="203" t="s">
        <v>1</v>
      </c>
      <c r="I499" s="205"/>
      <c r="J499" s="201"/>
      <c r="K499" s="201"/>
      <c r="L499" s="206"/>
      <c r="M499" s="207"/>
      <c r="N499" s="208"/>
      <c r="O499" s="208"/>
      <c r="P499" s="208"/>
      <c r="Q499" s="208"/>
      <c r="R499" s="208"/>
      <c r="S499" s="208"/>
      <c r="T499" s="209"/>
      <c r="AT499" s="210" t="s">
        <v>231</v>
      </c>
      <c r="AU499" s="210" t="s">
        <v>144</v>
      </c>
      <c r="AV499" s="13" t="s">
        <v>21</v>
      </c>
      <c r="AW499" s="13" t="s">
        <v>41</v>
      </c>
      <c r="AX499" s="13" t="s">
        <v>84</v>
      </c>
      <c r="AY499" s="210" t="s">
        <v>132</v>
      </c>
    </row>
    <row r="500" spans="1:65" s="14" customFormat="1" ht="11.25">
      <c r="B500" s="211"/>
      <c r="C500" s="212"/>
      <c r="D500" s="202" t="s">
        <v>231</v>
      </c>
      <c r="E500" s="213" t="s">
        <v>1</v>
      </c>
      <c r="F500" s="214" t="s">
        <v>934</v>
      </c>
      <c r="G500" s="212"/>
      <c r="H500" s="215">
        <v>18</v>
      </c>
      <c r="I500" s="216"/>
      <c r="J500" s="212"/>
      <c r="K500" s="212"/>
      <c r="L500" s="217"/>
      <c r="M500" s="218"/>
      <c r="N500" s="219"/>
      <c r="O500" s="219"/>
      <c r="P500" s="219"/>
      <c r="Q500" s="219"/>
      <c r="R500" s="219"/>
      <c r="S500" s="219"/>
      <c r="T500" s="220"/>
      <c r="AT500" s="221" t="s">
        <v>231</v>
      </c>
      <c r="AU500" s="221" t="s">
        <v>144</v>
      </c>
      <c r="AV500" s="14" t="s">
        <v>93</v>
      </c>
      <c r="AW500" s="14" t="s">
        <v>41</v>
      </c>
      <c r="AX500" s="14" t="s">
        <v>21</v>
      </c>
      <c r="AY500" s="221" t="s">
        <v>132</v>
      </c>
    </row>
    <row r="501" spans="1:65" s="2" customFormat="1" ht="24">
      <c r="A501" s="35"/>
      <c r="B501" s="36"/>
      <c r="C501" s="187" t="s">
        <v>939</v>
      </c>
      <c r="D501" s="187" t="s">
        <v>135</v>
      </c>
      <c r="E501" s="188" t="s">
        <v>940</v>
      </c>
      <c r="F501" s="189" t="s">
        <v>941</v>
      </c>
      <c r="G501" s="190" t="s">
        <v>478</v>
      </c>
      <c r="H501" s="191">
        <v>115</v>
      </c>
      <c r="I501" s="192"/>
      <c r="J501" s="193">
        <f>ROUND(I501*H501,2)</f>
        <v>0</v>
      </c>
      <c r="K501" s="189" t="s">
        <v>221</v>
      </c>
      <c r="L501" s="40"/>
      <c r="M501" s="194" t="s">
        <v>1</v>
      </c>
      <c r="N501" s="195" t="s">
        <v>49</v>
      </c>
      <c r="O501" s="72"/>
      <c r="P501" s="196">
        <f>O501*H501</f>
        <v>0</v>
      </c>
      <c r="Q501" s="196">
        <v>2.1000000000000001E-4</v>
      </c>
      <c r="R501" s="196">
        <f>Q501*H501</f>
        <v>2.4150000000000001E-2</v>
      </c>
      <c r="S501" s="196">
        <v>0</v>
      </c>
      <c r="T501" s="197">
        <f>S501*H501</f>
        <v>0</v>
      </c>
      <c r="U501" s="35"/>
      <c r="V501" s="35"/>
      <c r="W501" s="35"/>
      <c r="X501" s="35"/>
      <c r="Y501" s="35"/>
      <c r="Z501" s="35"/>
      <c r="AA501" s="35"/>
      <c r="AB501" s="35"/>
      <c r="AC501" s="35"/>
      <c r="AD501" s="35"/>
      <c r="AE501" s="35"/>
      <c r="AR501" s="198" t="s">
        <v>131</v>
      </c>
      <c r="AT501" s="198" t="s">
        <v>135</v>
      </c>
      <c r="AU501" s="198" t="s">
        <v>144</v>
      </c>
      <c r="AY501" s="18" t="s">
        <v>132</v>
      </c>
      <c r="BE501" s="199">
        <f>IF(N501="základní",J501,0)</f>
        <v>0</v>
      </c>
      <c r="BF501" s="199">
        <f>IF(N501="snížená",J501,0)</f>
        <v>0</v>
      </c>
      <c r="BG501" s="199">
        <f>IF(N501="zákl. přenesená",J501,0)</f>
        <v>0</v>
      </c>
      <c r="BH501" s="199">
        <f>IF(N501="sníž. přenesená",J501,0)</f>
        <v>0</v>
      </c>
      <c r="BI501" s="199">
        <f>IF(N501="nulová",J501,0)</f>
        <v>0</v>
      </c>
      <c r="BJ501" s="18" t="s">
        <v>21</v>
      </c>
      <c r="BK501" s="199">
        <f>ROUND(I501*H501,2)</f>
        <v>0</v>
      </c>
      <c r="BL501" s="18" t="s">
        <v>131</v>
      </c>
      <c r="BM501" s="198" t="s">
        <v>942</v>
      </c>
    </row>
    <row r="502" spans="1:65" s="14" customFormat="1" ht="11.25">
      <c r="B502" s="211"/>
      <c r="C502" s="212"/>
      <c r="D502" s="202" t="s">
        <v>231</v>
      </c>
      <c r="E502" s="213" t="s">
        <v>1</v>
      </c>
      <c r="F502" s="214" t="s">
        <v>943</v>
      </c>
      <c r="G502" s="212"/>
      <c r="H502" s="215">
        <v>115</v>
      </c>
      <c r="I502" s="216"/>
      <c r="J502" s="212"/>
      <c r="K502" s="212"/>
      <c r="L502" s="217"/>
      <c r="M502" s="218"/>
      <c r="N502" s="219"/>
      <c r="O502" s="219"/>
      <c r="P502" s="219"/>
      <c r="Q502" s="219"/>
      <c r="R502" s="219"/>
      <c r="S502" s="219"/>
      <c r="T502" s="220"/>
      <c r="AT502" s="221" t="s">
        <v>231</v>
      </c>
      <c r="AU502" s="221" t="s">
        <v>144</v>
      </c>
      <c r="AV502" s="14" t="s">
        <v>93</v>
      </c>
      <c r="AW502" s="14" t="s">
        <v>41</v>
      </c>
      <c r="AX502" s="14" t="s">
        <v>21</v>
      </c>
      <c r="AY502" s="221" t="s">
        <v>132</v>
      </c>
    </row>
    <row r="503" spans="1:65" s="2" customFormat="1" ht="24">
      <c r="A503" s="35"/>
      <c r="B503" s="36"/>
      <c r="C503" s="187" t="s">
        <v>944</v>
      </c>
      <c r="D503" s="187" t="s">
        <v>135</v>
      </c>
      <c r="E503" s="188" t="s">
        <v>945</v>
      </c>
      <c r="F503" s="189" t="s">
        <v>946</v>
      </c>
      <c r="G503" s="190" t="s">
        <v>478</v>
      </c>
      <c r="H503" s="191">
        <v>115</v>
      </c>
      <c r="I503" s="192"/>
      <c r="J503" s="193">
        <f>ROUND(I503*H503,2)</f>
        <v>0</v>
      </c>
      <c r="K503" s="189" t="s">
        <v>221</v>
      </c>
      <c r="L503" s="40"/>
      <c r="M503" s="194" t="s">
        <v>1</v>
      </c>
      <c r="N503" s="195" t="s">
        <v>49</v>
      </c>
      <c r="O503" s="72"/>
      <c r="P503" s="196">
        <f>O503*H503</f>
        <v>0</v>
      </c>
      <c r="Q503" s="196">
        <v>6.4999999999999997E-4</v>
      </c>
      <c r="R503" s="196">
        <f>Q503*H503</f>
        <v>7.4749999999999997E-2</v>
      </c>
      <c r="S503" s="196">
        <v>0</v>
      </c>
      <c r="T503" s="197">
        <f>S503*H503</f>
        <v>0</v>
      </c>
      <c r="U503" s="35"/>
      <c r="V503" s="35"/>
      <c r="W503" s="35"/>
      <c r="X503" s="35"/>
      <c r="Y503" s="35"/>
      <c r="Z503" s="35"/>
      <c r="AA503" s="35"/>
      <c r="AB503" s="35"/>
      <c r="AC503" s="35"/>
      <c r="AD503" s="35"/>
      <c r="AE503" s="35"/>
      <c r="AR503" s="198" t="s">
        <v>131</v>
      </c>
      <c r="AT503" s="198" t="s">
        <v>135</v>
      </c>
      <c r="AU503" s="198" t="s">
        <v>144</v>
      </c>
      <c r="AY503" s="18" t="s">
        <v>132</v>
      </c>
      <c r="BE503" s="199">
        <f>IF(N503="základní",J503,0)</f>
        <v>0</v>
      </c>
      <c r="BF503" s="199">
        <f>IF(N503="snížená",J503,0)</f>
        <v>0</v>
      </c>
      <c r="BG503" s="199">
        <f>IF(N503="zákl. přenesená",J503,0)</f>
        <v>0</v>
      </c>
      <c r="BH503" s="199">
        <f>IF(N503="sníž. přenesená",J503,0)</f>
        <v>0</v>
      </c>
      <c r="BI503" s="199">
        <f>IF(N503="nulová",J503,0)</f>
        <v>0</v>
      </c>
      <c r="BJ503" s="18" t="s">
        <v>21</v>
      </c>
      <c r="BK503" s="199">
        <f>ROUND(I503*H503,2)</f>
        <v>0</v>
      </c>
      <c r="BL503" s="18" t="s">
        <v>131</v>
      </c>
      <c r="BM503" s="198" t="s">
        <v>947</v>
      </c>
    </row>
    <row r="504" spans="1:65" s="13" customFormat="1" ht="11.25">
      <c r="B504" s="200"/>
      <c r="C504" s="201"/>
      <c r="D504" s="202" t="s">
        <v>231</v>
      </c>
      <c r="E504" s="203" t="s">
        <v>1</v>
      </c>
      <c r="F504" s="204" t="s">
        <v>928</v>
      </c>
      <c r="G504" s="201"/>
      <c r="H504" s="203" t="s">
        <v>1</v>
      </c>
      <c r="I504" s="205"/>
      <c r="J504" s="201"/>
      <c r="K504" s="201"/>
      <c r="L504" s="206"/>
      <c r="M504" s="207"/>
      <c r="N504" s="208"/>
      <c r="O504" s="208"/>
      <c r="P504" s="208"/>
      <c r="Q504" s="208"/>
      <c r="R504" s="208"/>
      <c r="S504" s="208"/>
      <c r="T504" s="209"/>
      <c r="AT504" s="210" t="s">
        <v>231</v>
      </c>
      <c r="AU504" s="210" t="s">
        <v>144</v>
      </c>
      <c r="AV504" s="13" t="s">
        <v>21</v>
      </c>
      <c r="AW504" s="13" t="s">
        <v>41</v>
      </c>
      <c r="AX504" s="13" t="s">
        <v>84</v>
      </c>
      <c r="AY504" s="210" t="s">
        <v>132</v>
      </c>
    </row>
    <row r="505" spans="1:65" s="14" customFormat="1" ht="11.25">
      <c r="B505" s="211"/>
      <c r="C505" s="212"/>
      <c r="D505" s="202" t="s">
        <v>231</v>
      </c>
      <c r="E505" s="213" t="s">
        <v>1</v>
      </c>
      <c r="F505" s="214" t="s">
        <v>943</v>
      </c>
      <c r="G505" s="212"/>
      <c r="H505" s="215">
        <v>115</v>
      </c>
      <c r="I505" s="216"/>
      <c r="J505" s="212"/>
      <c r="K505" s="212"/>
      <c r="L505" s="217"/>
      <c r="M505" s="218"/>
      <c r="N505" s="219"/>
      <c r="O505" s="219"/>
      <c r="P505" s="219"/>
      <c r="Q505" s="219"/>
      <c r="R505" s="219"/>
      <c r="S505" s="219"/>
      <c r="T505" s="220"/>
      <c r="AT505" s="221" t="s">
        <v>231</v>
      </c>
      <c r="AU505" s="221" t="s">
        <v>144</v>
      </c>
      <c r="AV505" s="14" t="s">
        <v>93</v>
      </c>
      <c r="AW505" s="14" t="s">
        <v>41</v>
      </c>
      <c r="AX505" s="14" t="s">
        <v>21</v>
      </c>
      <c r="AY505" s="221" t="s">
        <v>132</v>
      </c>
    </row>
    <row r="506" spans="1:65" s="2" customFormat="1" ht="24">
      <c r="A506" s="35"/>
      <c r="B506" s="36"/>
      <c r="C506" s="187" t="s">
        <v>948</v>
      </c>
      <c r="D506" s="187" t="s">
        <v>135</v>
      </c>
      <c r="E506" s="188" t="s">
        <v>949</v>
      </c>
      <c r="F506" s="189" t="s">
        <v>950</v>
      </c>
      <c r="G506" s="190" t="s">
        <v>478</v>
      </c>
      <c r="H506" s="191">
        <v>39.5</v>
      </c>
      <c r="I506" s="192"/>
      <c r="J506" s="193">
        <f>ROUND(I506*H506,2)</f>
        <v>0</v>
      </c>
      <c r="K506" s="189" t="s">
        <v>221</v>
      </c>
      <c r="L506" s="40"/>
      <c r="M506" s="194" t="s">
        <v>1</v>
      </c>
      <c r="N506" s="195" t="s">
        <v>49</v>
      </c>
      <c r="O506" s="72"/>
      <c r="P506" s="196">
        <f>O506*H506</f>
        <v>0</v>
      </c>
      <c r="Q506" s="196">
        <v>1.1E-4</v>
      </c>
      <c r="R506" s="196">
        <f>Q506*H506</f>
        <v>4.3449999999999999E-3</v>
      </c>
      <c r="S506" s="196">
        <v>0</v>
      </c>
      <c r="T506" s="197">
        <f>S506*H506</f>
        <v>0</v>
      </c>
      <c r="U506" s="35"/>
      <c r="V506" s="35"/>
      <c r="W506" s="35"/>
      <c r="X506" s="35"/>
      <c r="Y506" s="35"/>
      <c r="Z506" s="35"/>
      <c r="AA506" s="35"/>
      <c r="AB506" s="35"/>
      <c r="AC506" s="35"/>
      <c r="AD506" s="35"/>
      <c r="AE506" s="35"/>
      <c r="AR506" s="198" t="s">
        <v>131</v>
      </c>
      <c r="AT506" s="198" t="s">
        <v>135</v>
      </c>
      <c r="AU506" s="198" t="s">
        <v>144</v>
      </c>
      <c r="AY506" s="18" t="s">
        <v>132</v>
      </c>
      <c r="BE506" s="199">
        <f>IF(N506="základní",J506,0)</f>
        <v>0</v>
      </c>
      <c r="BF506" s="199">
        <f>IF(N506="snížená",J506,0)</f>
        <v>0</v>
      </c>
      <c r="BG506" s="199">
        <f>IF(N506="zákl. přenesená",J506,0)</f>
        <v>0</v>
      </c>
      <c r="BH506" s="199">
        <f>IF(N506="sníž. přenesená",J506,0)</f>
        <v>0</v>
      </c>
      <c r="BI506" s="199">
        <f>IF(N506="nulová",J506,0)</f>
        <v>0</v>
      </c>
      <c r="BJ506" s="18" t="s">
        <v>21</v>
      </c>
      <c r="BK506" s="199">
        <f>ROUND(I506*H506,2)</f>
        <v>0</v>
      </c>
      <c r="BL506" s="18" t="s">
        <v>131</v>
      </c>
      <c r="BM506" s="198" t="s">
        <v>951</v>
      </c>
    </row>
    <row r="507" spans="1:65" s="14" customFormat="1" ht="11.25">
      <c r="B507" s="211"/>
      <c r="C507" s="212"/>
      <c r="D507" s="202" t="s">
        <v>231</v>
      </c>
      <c r="E507" s="213" t="s">
        <v>1</v>
      </c>
      <c r="F507" s="214" t="s">
        <v>952</v>
      </c>
      <c r="G507" s="212"/>
      <c r="H507" s="215">
        <v>39.5</v>
      </c>
      <c r="I507" s="216"/>
      <c r="J507" s="212"/>
      <c r="K507" s="212"/>
      <c r="L507" s="217"/>
      <c r="M507" s="218"/>
      <c r="N507" s="219"/>
      <c r="O507" s="219"/>
      <c r="P507" s="219"/>
      <c r="Q507" s="219"/>
      <c r="R507" s="219"/>
      <c r="S507" s="219"/>
      <c r="T507" s="220"/>
      <c r="AT507" s="221" t="s">
        <v>231</v>
      </c>
      <c r="AU507" s="221" t="s">
        <v>144</v>
      </c>
      <c r="AV507" s="14" t="s">
        <v>93</v>
      </c>
      <c r="AW507" s="14" t="s">
        <v>41</v>
      </c>
      <c r="AX507" s="14" t="s">
        <v>21</v>
      </c>
      <c r="AY507" s="221" t="s">
        <v>132</v>
      </c>
    </row>
    <row r="508" spans="1:65" s="2" customFormat="1" ht="24">
      <c r="A508" s="35"/>
      <c r="B508" s="36"/>
      <c r="C508" s="187" t="s">
        <v>953</v>
      </c>
      <c r="D508" s="187" t="s">
        <v>135</v>
      </c>
      <c r="E508" s="188" t="s">
        <v>954</v>
      </c>
      <c r="F508" s="189" t="s">
        <v>955</v>
      </c>
      <c r="G508" s="190" t="s">
        <v>478</v>
      </c>
      <c r="H508" s="191">
        <v>39.5</v>
      </c>
      <c r="I508" s="192"/>
      <c r="J508" s="193">
        <f>ROUND(I508*H508,2)</f>
        <v>0</v>
      </c>
      <c r="K508" s="189" t="s">
        <v>221</v>
      </c>
      <c r="L508" s="40"/>
      <c r="M508" s="194" t="s">
        <v>1</v>
      </c>
      <c r="N508" s="195" t="s">
        <v>49</v>
      </c>
      <c r="O508" s="72"/>
      <c r="P508" s="196">
        <f>O508*H508</f>
        <v>0</v>
      </c>
      <c r="Q508" s="196">
        <v>3.8000000000000002E-4</v>
      </c>
      <c r="R508" s="196">
        <f>Q508*H508</f>
        <v>1.5010000000000001E-2</v>
      </c>
      <c r="S508" s="196">
        <v>0</v>
      </c>
      <c r="T508" s="197">
        <f>S508*H508</f>
        <v>0</v>
      </c>
      <c r="U508" s="35"/>
      <c r="V508" s="35"/>
      <c r="W508" s="35"/>
      <c r="X508" s="35"/>
      <c r="Y508" s="35"/>
      <c r="Z508" s="35"/>
      <c r="AA508" s="35"/>
      <c r="AB508" s="35"/>
      <c r="AC508" s="35"/>
      <c r="AD508" s="35"/>
      <c r="AE508" s="35"/>
      <c r="AR508" s="198" t="s">
        <v>131</v>
      </c>
      <c r="AT508" s="198" t="s">
        <v>135</v>
      </c>
      <c r="AU508" s="198" t="s">
        <v>144</v>
      </c>
      <c r="AY508" s="18" t="s">
        <v>132</v>
      </c>
      <c r="BE508" s="199">
        <f>IF(N508="základní",J508,0)</f>
        <v>0</v>
      </c>
      <c r="BF508" s="199">
        <f>IF(N508="snížená",J508,0)</f>
        <v>0</v>
      </c>
      <c r="BG508" s="199">
        <f>IF(N508="zákl. přenesená",J508,0)</f>
        <v>0</v>
      </c>
      <c r="BH508" s="199">
        <f>IF(N508="sníž. přenesená",J508,0)</f>
        <v>0</v>
      </c>
      <c r="BI508" s="199">
        <f>IF(N508="nulová",J508,0)</f>
        <v>0</v>
      </c>
      <c r="BJ508" s="18" t="s">
        <v>21</v>
      </c>
      <c r="BK508" s="199">
        <f>ROUND(I508*H508,2)</f>
        <v>0</v>
      </c>
      <c r="BL508" s="18" t="s">
        <v>131</v>
      </c>
      <c r="BM508" s="198" t="s">
        <v>956</v>
      </c>
    </row>
    <row r="509" spans="1:65" s="13" customFormat="1" ht="11.25">
      <c r="B509" s="200"/>
      <c r="C509" s="201"/>
      <c r="D509" s="202" t="s">
        <v>231</v>
      </c>
      <c r="E509" s="203" t="s">
        <v>1</v>
      </c>
      <c r="F509" s="204" t="s">
        <v>928</v>
      </c>
      <c r="G509" s="201"/>
      <c r="H509" s="203" t="s">
        <v>1</v>
      </c>
      <c r="I509" s="205"/>
      <c r="J509" s="201"/>
      <c r="K509" s="201"/>
      <c r="L509" s="206"/>
      <c r="M509" s="207"/>
      <c r="N509" s="208"/>
      <c r="O509" s="208"/>
      <c r="P509" s="208"/>
      <c r="Q509" s="208"/>
      <c r="R509" s="208"/>
      <c r="S509" s="208"/>
      <c r="T509" s="209"/>
      <c r="AT509" s="210" t="s">
        <v>231</v>
      </c>
      <c r="AU509" s="210" t="s">
        <v>144</v>
      </c>
      <c r="AV509" s="13" t="s">
        <v>21</v>
      </c>
      <c r="AW509" s="13" t="s">
        <v>41</v>
      </c>
      <c r="AX509" s="13" t="s">
        <v>84</v>
      </c>
      <c r="AY509" s="210" t="s">
        <v>132</v>
      </c>
    </row>
    <row r="510" spans="1:65" s="14" customFormat="1" ht="11.25">
      <c r="B510" s="211"/>
      <c r="C510" s="212"/>
      <c r="D510" s="202" t="s">
        <v>231</v>
      </c>
      <c r="E510" s="213" t="s">
        <v>1</v>
      </c>
      <c r="F510" s="214" t="s">
        <v>952</v>
      </c>
      <c r="G510" s="212"/>
      <c r="H510" s="215">
        <v>39.5</v>
      </c>
      <c r="I510" s="216"/>
      <c r="J510" s="212"/>
      <c r="K510" s="212"/>
      <c r="L510" s="217"/>
      <c r="M510" s="218"/>
      <c r="N510" s="219"/>
      <c r="O510" s="219"/>
      <c r="P510" s="219"/>
      <c r="Q510" s="219"/>
      <c r="R510" s="219"/>
      <c r="S510" s="219"/>
      <c r="T510" s="220"/>
      <c r="AT510" s="221" t="s">
        <v>231</v>
      </c>
      <c r="AU510" s="221" t="s">
        <v>144</v>
      </c>
      <c r="AV510" s="14" t="s">
        <v>93</v>
      </c>
      <c r="AW510" s="14" t="s">
        <v>41</v>
      </c>
      <c r="AX510" s="14" t="s">
        <v>21</v>
      </c>
      <c r="AY510" s="221" t="s">
        <v>132</v>
      </c>
    </row>
    <row r="511" spans="1:65" s="12" customFormat="1" ht="20.85" customHeight="1">
      <c r="B511" s="171"/>
      <c r="C511" s="172"/>
      <c r="D511" s="173" t="s">
        <v>83</v>
      </c>
      <c r="E511" s="185" t="s">
        <v>957</v>
      </c>
      <c r="F511" s="185" t="s">
        <v>958</v>
      </c>
      <c r="G511" s="172"/>
      <c r="H511" s="172"/>
      <c r="I511" s="175"/>
      <c r="J511" s="186">
        <f>BK511</f>
        <v>0</v>
      </c>
      <c r="K511" s="172"/>
      <c r="L511" s="177"/>
      <c r="M511" s="178"/>
      <c r="N511" s="179"/>
      <c r="O511" s="179"/>
      <c r="P511" s="180">
        <f>SUM(P512:P518)</f>
        <v>0</v>
      </c>
      <c r="Q511" s="179"/>
      <c r="R511" s="180">
        <f>SUM(R512:R518)</f>
        <v>0.13461000000000001</v>
      </c>
      <c r="S511" s="179"/>
      <c r="T511" s="181">
        <f>SUM(T512:T518)</f>
        <v>0</v>
      </c>
      <c r="AR511" s="182" t="s">
        <v>21</v>
      </c>
      <c r="AT511" s="183" t="s">
        <v>83</v>
      </c>
      <c r="AU511" s="183" t="s">
        <v>93</v>
      </c>
      <c r="AY511" s="182" t="s">
        <v>132</v>
      </c>
      <c r="BK511" s="184">
        <f>SUM(BK512:BK518)</f>
        <v>0</v>
      </c>
    </row>
    <row r="512" spans="1:65" s="2" customFormat="1" ht="24">
      <c r="A512" s="35"/>
      <c r="B512" s="36"/>
      <c r="C512" s="187" t="s">
        <v>959</v>
      </c>
      <c r="D512" s="187" t="s">
        <v>135</v>
      </c>
      <c r="E512" s="188" t="s">
        <v>960</v>
      </c>
      <c r="F512" s="189" t="s">
        <v>961</v>
      </c>
      <c r="G512" s="190" t="s">
        <v>202</v>
      </c>
      <c r="H512" s="191">
        <v>1</v>
      </c>
      <c r="I512" s="192"/>
      <c r="J512" s="193">
        <f>ROUND(I512*H512,2)</f>
        <v>0</v>
      </c>
      <c r="K512" s="189" t="s">
        <v>221</v>
      </c>
      <c r="L512" s="40"/>
      <c r="M512" s="194" t="s">
        <v>1</v>
      </c>
      <c r="N512" s="195" t="s">
        <v>49</v>
      </c>
      <c r="O512" s="72"/>
      <c r="P512" s="196">
        <f>O512*H512</f>
        <v>0</v>
      </c>
      <c r="Q512" s="196">
        <v>0.10940999999999999</v>
      </c>
      <c r="R512" s="196">
        <f>Q512*H512</f>
        <v>0.10940999999999999</v>
      </c>
      <c r="S512" s="196">
        <v>0</v>
      </c>
      <c r="T512" s="197">
        <f>S512*H512</f>
        <v>0</v>
      </c>
      <c r="U512" s="35"/>
      <c r="V512" s="35"/>
      <c r="W512" s="35"/>
      <c r="X512" s="35"/>
      <c r="Y512" s="35"/>
      <c r="Z512" s="35"/>
      <c r="AA512" s="35"/>
      <c r="AB512" s="35"/>
      <c r="AC512" s="35"/>
      <c r="AD512" s="35"/>
      <c r="AE512" s="35"/>
      <c r="AR512" s="198" t="s">
        <v>131</v>
      </c>
      <c r="AT512" s="198" t="s">
        <v>135</v>
      </c>
      <c r="AU512" s="198" t="s">
        <v>144</v>
      </c>
      <c r="AY512" s="18" t="s">
        <v>132</v>
      </c>
      <c r="BE512" s="199">
        <f>IF(N512="základní",J512,0)</f>
        <v>0</v>
      </c>
      <c r="BF512" s="199">
        <f>IF(N512="snížená",J512,0)</f>
        <v>0</v>
      </c>
      <c r="BG512" s="199">
        <f>IF(N512="zákl. přenesená",J512,0)</f>
        <v>0</v>
      </c>
      <c r="BH512" s="199">
        <f>IF(N512="sníž. přenesená",J512,0)</f>
        <v>0</v>
      </c>
      <c r="BI512" s="199">
        <f>IF(N512="nulová",J512,0)</f>
        <v>0</v>
      </c>
      <c r="BJ512" s="18" t="s">
        <v>21</v>
      </c>
      <c r="BK512" s="199">
        <f>ROUND(I512*H512,2)</f>
        <v>0</v>
      </c>
      <c r="BL512" s="18" t="s">
        <v>131</v>
      </c>
      <c r="BM512" s="198" t="s">
        <v>962</v>
      </c>
    </row>
    <row r="513" spans="1:65" s="14" customFormat="1" ht="11.25">
      <c r="B513" s="211"/>
      <c r="C513" s="212"/>
      <c r="D513" s="202" t="s">
        <v>231</v>
      </c>
      <c r="E513" s="213" t="s">
        <v>1</v>
      </c>
      <c r="F513" s="214" t="s">
        <v>963</v>
      </c>
      <c r="G513" s="212"/>
      <c r="H513" s="215">
        <v>1</v>
      </c>
      <c r="I513" s="216"/>
      <c r="J513" s="212"/>
      <c r="K513" s="212"/>
      <c r="L513" s="217"/>
      <c r="M513" s="218"/>
      <c r="N513" s="219"/>
      <c r="O513" s="219"/>
      <c r="P513" s="219"/>
      <c r="Q513" s="219"/>
      <c r="R513" s="219"/>
      <c r="S513" s="219"/>
      <c r="T513" s="220"/>
      <c r="AT513" s="221" t="s">
        <v>231</v>
      </c>
      <c r="AU513" s="221" t="s">
        <v>144</v>
      </c>
      <c r="AV513" s="14" t="s">
        <v>93</v>
      </c>
      <c r="AW513" s="14" t="s">
        <v>41</v>
      </c>
      <c r="AX513" s="14" t="s">
        <v>21</v>
      </c>
      <c r="AY513" s="221" t="s">
        <v>132</v>
      </c>
    </row>
    <row r="514" spans="1:65" s="2" customFormat="1" ht="21.75" customHeight="1">
      <c r="A514" s="35"/>
      <c r="B514" s="36"/>
      <c r="C514" s="222" t="s">
        <v>964</v>
      </c>
      <c r="D514" s="222" t="s">
        <v>270</v>
      </c>
      <c r="E514" s="223" t="s">
        <v>965</v>
      </c>
      <c r="F514" s="224" t="s">
        <v>966</v>
      </c>
      <c r="G514" s="225" t="s">
        <v>202</v>
      </c>
      <c r="H514" s="226">
        <v>1</v>
      </c>
      <c r="I514" s="227"/>
      <c r="J514" s="228">
        <f>ROUND(I514*H514,2)</f>
        <v>0</v>
      </c>
      <c r="K514" s="224" t="s">
        <v>221</v>
      </c>
      <c r="L514" s="229"/>
      <c r="M514" s="230" t="s">
        <v>1</v>
      </c>
      <c r="N514" s="231" t="s">
        <v>49</v>
      </c>
      <c r="O514" s="72"/>
      <c r="P514" s="196">
        <f>O514*H514</f>
        <v>0</v>
      </c>
      <c r="Q514" s="196">
        <v>6.1000000000000004E-3</v>
      </c>
      <c r="R514" s="196">
        <f>Q514*H514</f>
        <v>6.1000000000000004E-3</v>
      </c>
      <c r="S514" s="196">
        <v>0</v>
      </c>
      <c r="T514" s="197">
        <f>S514*H514</f>
        <v>0</v>
      </c>
      <c r="U514" s="35"/>
      <c r="V514" s="35"/>
      <c r="W514" s="35"/>
      <c r="X514" s="35"/>
      <c r="Y514" s="35"/>
      <c r="Z514" s="35"/>
      <c r="AA514" s="35"/>
      <c r="AB514" s="35"/>
      <c r="AC514" s="35"/>
      <c r="AD514" s="35"/>
      <c r="AE514" s="35"/>
      <c r="AR514" s="198" t="s">
        <v>163</v>
      </c>
      <c r="AT514" s="198" t="s">
        <v>270</v>
      </c>
      <c r="AU514" s="198" t="s">
        <v>144</v>
      </c>
      <c r="AY514" s="18" t="s">
        <v>132</v>
      </c>
      <c r="BE514" s="199">
        <f>IF(N514="základní",J514,0)</f>
        <v>0</v>
      </c>
      <c r="BF514" s="199">
        <f>IF(N514="snížená",J514,0)</f>
        <v>0</v>
      </c>
      <c r="BG514" s="199">
        <f>IF(N514="zákl. přenesená",J514,0)</f>
        <v>0</v>
      </c>
      <c r="BH514" s="199">
        <f>IF(N514="sníž. přenesená",J514,0)</f>
        <v>0</v>
      </c>
      <c r="BI514" s="199">
        <f>IF(N514="nulová",J514,0)</f>
        <v>0</v>
      </c>
      <c r="BJ514" s="18" t="s">
        <v>21</v>
      </c>
      <c r="BK514" s="199">
        <f>ROUND(I514*H514,2)</f>
        <v>0</v>
      </c>
      <c r="BL514" s="18" t="s">
        <v>131</v>
      </c>
      <c r="BM514" s="198" t="s">
        <v>967</v>
      </c>
    </row>
    <row r="515" spans="1:65" s="14" customFormat="1" ht="11.25">
      <c r="B515" s="211"/>
      <c r="C515" s="212"/>
      <c r="D515" s="202" t="s">
        <v>231</v>
      </c>
      <c r="E515" s="213" t="s">
        <v>1</v>
      </c>
      <c r="F515" s="214" t="s">
        <v>963</v>
      </c>
      <c r="G515" s="212"/>
      <c r="H515" s="215">
        <v>1</v>
      </c>
      <c r="I515" s="216"/>
      <c r="J515" s="212"/>
      <c r="K515" s="212"/>
      <c r="L515" s="217"/>
      <c r="M515" s="218"/>
      <c r="N515" s="219"/>
      <c r="O515" s="219"/>
      <c r="P515" s="219"/>
      <c r="Q515" s="219"/>
      <c r="R515" s="219"/>
      <c r="S515" s="219"/>
      <c r="T515" s="220"/>
      <c r="AT515" s="221" t="s">
        <v>231</v>
      </c>
      <c r="AU515" s="221" t="s">
        <v>144</v>
      </c>
      <c r="AV515" s="14" t="s">
        <v>93</v>
      </c>
      <c r="AW515" s="14" t="s">
        <v>41</v>
      </c>
      <c r="AX515" s="14" t="s">
        <v>21</v>
      </c>
      <c r="AY515" s="221" t="s">
        <v>132</v>
      </c>
    </row>
    <row r="516" spans="1:65" s="2" customFormat="1" ht="24">
      <c r="A516" s="35"/>
      <c r="B516" s="36"/>
      <c r="C516" s="187" t="s">
        <v>968</v>
      </c>
      <c r="D516" s="187" t="s">
        <v>135</v>
      </c>
      <c r="E516" s="188" t="s">
        <v>969</v>
      </c>
      <c r="F516" s="189" t="s">
        <v>970</v>
      </c>
      <c r="G516" s="190" t="s">
        <v>202</v>
      </c>
      <c r="H516" s="191">
        <v>3</v>
      </c>
      <c r="I516" s="192"/>
      <c r="J516" s="193">
        <f>ROUND(I516*H516,2)</f>
        <v>0</v>
      </c>
      <c r="K516" s="189" t="s">
        <v>221</v>
      </c>
      <c r="L516" s="40"/>
      <c r="M516" s="194" t="s">
        <v>1</v>
      </c>
      <c r="N516" s="195" t="s">
        <v>49</v>
      </c>
      <c r="O516" s="72"/>
      <c r="P516" s="196">
        <f>O516*H516</f>
        <v>0</v>
      </c>
      <c r="Q516" s="196">
        <v>6.9999999999999999E-4</v>
      </c>
      <c r="R516" s="196">
        <f>Q516*H516</f>
        <v>2.0999999999999999E-3</v>
      </c>
      <c r="S516" s="196">
        <v>0</v>
      </c>
      <c r="T516" s="197">
        <f>S516*H516</f>
        <v>0</v>
      </c>
      <c r="U516" s="35"/>
      <c r="V516" s="35"/>
      <c r="W516" s="35"/>
      <c r="X516" s="35"/>
      <c r="Y516" s="35"/>
      <c r="Z516" s="35"/>
      <c r="AA516" s="35"/>
      <c r="AB516" s="35"/>
      <c r="AC516" s="35"/>
      <c r="AD516" s="35"/>
      <c r="AE516" s="35"/>
      <c r="AR516" s="198" t="s">
        <v>131</v>
      </c>
      <c r="AT516" s="198" t="s">
        <v>135</v>
      </c>
      <c r="AU516" s="198" t="s">
        <v>144</v>
      </c>
      <c r="AY516" s="18" t="s">
        <v>132</v>
      </c>
      <c r="BE516" s="199">
        <f>IF(N516="základní",J516,0)</f>
        <v>0</v>
      </c>
      <c r="BF516" s="199">
        <f>IF(N516="snížená",J516,0)</f>
        <v>0</v>
      </c>
      <c r="BG516" s="199">
        <f>IF(N516="zákl. přenesená",J516,0)</f>
        <v>0</v>
      </c>
      <c r="BH516" s="199">
        <f>IF(N516="sníž. přenesená",J516,0)</f>
        <v>0</v>
      </c>
      <c r="BI516" s="199">
        <f>IF(N516="nulová",J516,0)</f>
        <v>0</v>
      </c>
      <c r="BJ516" s="18" t="s">
        <v>21</v>
      </c>
      <c r="BK516" s="199">
        <f>ROUND(I516*H516,2)</f>
        <v>0</v>
      </c>
      <c r="BL516" s="18" t="s">
        <v>131</v>
      </c>
      <c r="BM516" s="198" t="s">
        <v>971</v>
      </c>
    </row>
    <row r="517" spans="1:65" s="2" customFormat="1" ht="21.75" customHeight="1">
      <c r="A517" s="35"/>
      <c r="B517" s="36"/>
      <c r="C517" s="222" t="s">
        <v>972</v>
      </c>
      <c r="D517" s="222" t="s">
        <v>270</v>
      </c>
      <c r="E517" s="223" t="s">
        <v>973</v>
      </c>
      <c r="F517" s="224" t="s">
        <v>974</v>
      </c>
      <c r="G517" s="225" t="s">
        <v>202</v>
      </c>
      <c r="H517" s="226">
        <v>1</v>
      </c>
      <c r="I517" s="227"/>
      <c r="J517" s="228">
        <f>ROUND(I517*H517,2)</f>
        <v>0</v>
      </c>
      <c r="K517" s="224" t="s">
        <v>221</v>
      </c>
      <c r="L517" s="229"/>
      <c r="M517" s="230" t="s">
        <v>1</v>
      </c>
      <c r="N517" s="231" t="s">
        <v>49</v>
      </c>
      <c r="O517" s="72"/>
      <c r="P517" s="196">
        <f>O517*H517</f>
        <v>0</v>
      </c>
      <c r="Q517" s="196">
        <v>5.0000000000000001E-3</v>
      </c>
      <c r="R517" s="196">
        <f>Q517*H517</f>
        <v>5.0000000000000001E-3</v>
      </c>
      <c r="S517" s="196">
        <v>0</v>
      </c>
      <c r="T517" s="197">
        <f>S517*H517</f>
        <v>0</v>
      </c>
      <c r="U517" s="35"/>
      <c r="V517" s="35"/>
      <c r="W517" s="35"/>
      <c r="X517" s="35"/>
      <c r="Y517" s="35"/>
      <c r="Z517" s="35"/>
      <c r="AA517" s="35"/>
      <c r="AB517" s="35"/>
      <c r="AC517" s="35"/>
      <c r="AD517" s="35"/>
      <c r="AE517" s="35"/>
      <c r="AR517" s="198" t="s">
        <v>163</v>
      </c>
      <c r="AT517" s="198" t="s">
        <v>270</v>
      </c>
      <c r="AU517" s="198" t="s">
        <v>144</v>
      </c>
      <c r="AY517" s="18" t="s">
        <v>132</v>
      </c>
      <c r="BE517" s="199">
        <f>IF(N517="základní",J517,0)</f>
        <v>0</v>
      </c>
      <c r="BF517" s="199">
        <f>IF(N517="snížená",J517,0)</f>
        <v>0</v>
      </c>
      <c r="BG517" s="199">
        <f>IF(N517="zákl. přenesená",J517,0)</f>
        <v>0</v>
      </c>
      <c r="BH517" s="199">
        <f>IF(N517="sníž. přenesená",J517,0)</f>
        <v>0</v>
      </c>
      <c r="BI517" s="199">
        <f>IF(N517="nulová",J517,0)</f>
        <v>0</v>
      </c>
      <c r="BJ517" s="18" t="s">
        <v>21</v>
      </c>
      <c r="BK517" s="199">
        <f>ROUND(I517*H517,2)</f>
        <v>0</v>
      </c>
      <c r="BL517" s="18" t="s">
        <v>131</v>
      </c>
      <c r="BM517" s="198" t="s">
        <v>975</v>
      </c>
    </row>
    <row r="518" spans="1:65" s="2" customFormat="1" ht="24">
      <c r="A518" s="35"/>
      <c r="B518" s="36"/>
      <c r="C518" s="222" t="s">
        <v>976</v>
      </c>
      <c r="D518" s="222" t="s">
        <v>270</v>
      </c>
      <c r="E518" s="223" t="s">
        <v>977</v>
      </c>
      <c r="F518" s="224" t="s">
        <v>978</v>
      </c>
      <c r="G518" s="225" t="s">
        <v>202</v>
      </c>
      <c r="H518" s="226">
        <v>2</v>
      </c>
      <c r="I518" s="227"/>
      <c r="J518" s="228">
        <f>ROUND(I518*H518,2)</f>
        <v>0</v>
      </c>
      <c r="K518" s="224" t="s">
        <v>1</v>
      </c>
      <c r="L518" s="229"/>
      <c r="M518" s="230" t="s">
        <v>1</v>
      </c>
      <c r="N518" s="231" t="s">
        <v>49</v>
      </c>
      <c r="O518" s="72"/>
      <c r="P518" s="196">
        <f>O518*H518</f>
        <v>0</v>
      </c>
      <c r="Q518" s="196">
        <v>6.0000000000000001E-3</v>
      </c>
      <c r="R518" s="196">
        <f>Q518*H518</f>
        <v>1.2E-2</v>
      </c>
      <c r="S518" s="196">
        <v>0</v>
      </c>
      <c r="T518" s="197">
        <f>S518*H518</f>
        <v>0</v>
      </c>
      <c r="U518" s="35"/>
      <c r="V518" s="35"/>
      <c r="W518" s="35"/>
      <c r="X518" s="35"/>
      <c r="Y518" s="35"/>
      <c r="Z518" s="35"/>
      <c r="AA518" s="35"/>
      <c r="AB518" s="35"/>
      <c r="AC518" s="35"/>
      <c r="AD518" s="35"/>
      <c r="AE518" s="35"/>
      <c r="AR518" s="198" t="s">
        <v>163</v>
      </c>
      <c r="AT518" s="198" t="s">
        <v>270</v>
      </c>
      <c r="AU518" s="198" t="s">
        <v>144</v>
      </c>
      <c r="AY518" s="18" t="s">
        <v>132</v>
      </c>
      <c r="BE518" s="199">
        <f>IF(N518="základní",J518,0)</f>
        <v>0</v>
      </c>
      <c r="BF518" s="199">
        <f>IF(N518="snížená",J518,0)</f>
        <v>0</v>
      </c>
      <c r="BG518" s="199">
        <f>IF(N518="zákl. přenesená",J518,0)</f>
        <v>0</v>
      </c>
      <c r="BH518" s="199">
        <f>IF(N518="sníž. přenesená",J518,0)</f>
        <v>0</v>
      </c>
      <c r="BI518" s="199">
        <f>IF(N518="nulová",J518,0)</f>
        <v>0</v>
      </c>
      <c r="BJ518" s="18" t="s">
        <v>21</v>
      </c>
      <c r="BK518" s="199">
        <f>ROUND(I518*H518,2)</f>
        <v>0</v>
      </c>
      <c r="BL518" s="18" t="s">
        <v>131</v>
      </c>
      <c r="BM518" s="198" t="s">
        <v>979</v>
      </c>
    </row>
    <row r="519" spans="1:65" s="12" customFormat="1" ht="20.85" customHeight="1">
      <c r="B519" s="171"/>
      <c r="C519" s="172"/>
      <c r="D519" s="173" t="s">
        <v>83</v>
      </c>
      <c r="E519" s="185" t="s">
        <v>825</v>
      </c>
      <c r="F519" s="185" t="s">
        <v>980</v>
      </c>
      <c r="G519" s="172"/>
      <c r="H519" s="172"/>
      <c r="I519" s="175"/>
      <c r="J519" s="186">
        <f>BK519</f>
        <v>0</v>
      </c>
      <c r="K519" s="172"/>
      <c r="L519" s="177"/>
      <c r="M519" s="178"/>
      <c r="N519" s="179"/>
      <c r="O519" s="179"/>
      <c r="P519" s="180">
        <f>SUM(P520:P523)</f>
        <v>0</v>
      </c>
      <c r="Q519" s="179"/>
      <c r="R519" s="180">
        <f>SUM(R520:R523)</f>
        <v>0</v>
      </c>
      <c r="S519" s="179"/>
      <c r="T519" s="181">
        <f>SUM(T520:T523)</f>
        <v>0</v>
      </c>
      <c r="AR519" s="182" t="s">
        <v>21</v>
      </c>
      <c r="AT519" s="183" t="s">
        <v>83</v>
      </c>
      <c r="AU519" s="183" t="s">
        <v>93</v>
      </c>
      <c r="AY519" s="182" t="s">
        <v>132</v>
      </c>
      <c r="BK519" s="184">
        <f>SUM(BK520:BK523)</f>
        <v>0</v>
      </c>
    </row>
    <row r="520" spans="1:65" s="2" customFormat="1" ht="16.5" customHeight="1">
      <c r="A520" s="35"/>
      <c r="B520" s="36"/>
      <c r="C520" s="187" t="s">
        <v>981</v>
      </c>
      <c r="D520" s="187" t="s">
        <v>135</v>
      </c>
      <c r="E520" s="188" t="s">
        <v>982</v>
      </c>
      <c r="F520" s="189" t="s">
        <v>983</v>
      </c>
      <c r="G520" s="190" t="s">
        <v>338</v>
      </c>
      <c r="H520" s="191">
        <v>629.476</v>
      </c>
      <c r="I520" s="192"/>
      <c r="J520" s="193">
        <f>ROUND(I520*H520,2)</f>
        <v>0</v>
      </c>
      <c r="K520" s="189" t="s">
        <v>1</v>
      </c>
      <c r="L520" s="40"/>
      <c r="M520" s="194" t="s">
        <v>1</v>
      </c>
      <c r="N520" s="195" t="s">
        <v>49</v>
      </c>
      <c r="O520" s="72"/>
      <c r="P520" s="196">
        <f>O520*H520</f>
        <v>0</v>
      </c>
      <c r="Q520" s="196">
        <v>0</v>
      </c>
      <c r="R520" s="196">
        <f>Q520*H520</f>
        <v>0</v>
      </c>
      <c r="S520" s="196">
        <v>0</v>
      </c>
      <c r="T520" s="197">
        <f>S520*H520</f>
        <v>0</v>
      </c>
      <c r="U520" s="35"/>
      <c r="V520" s="35"/>
      <c r="W520" s="35"/>
      <c r="X520" s="35"/>
      <c r="Y520" s="35"/>
      <c r="Z520" s="35"/>
      <c r="AA520" s="35"/>
      <c r="AB520" s="35"/>
      <c r="AC520" s="35"/>
      <c r="AD520" s="35"/>
      <c r="AE520" s="35"/>
      <c r="AR520" s="198" t="s">
        <v>131</v>
      </c>
      <c r="AT520" s="198" t="s">
        <v>135</v>
      </c>
      <c r="AU520" s="198" t="s">
        <v>144</v>
      </c>
      <c r="AY520" s="18" t="s">
        <v>132</v>
      </c>
      <c r="BE520" s="199">
        <f>IF(N520="základní",J520,0)</f>
        <v>0</v>
      </c>
      <c r="BF520" s="199">
        <f>IF(N520="snížená",J520,0)</f>
        <v>0</v>
      </c>
      <c r="BG520" s="199">
        <f>IF(N520="zákl. přenesená",J520,0)</f>
        <v>0</v>
      </c>
      <c r="BH520" s="199">
        <f>IF(N520="sníž. přenesená",J520,0)</f>
        <v>0</v>
      </c>
      <c r="BI520" s="199">
        <f>IF(N520="nulová",J520,0)</f>
        <v>0</v>
      </c>
      <c r="BJ520" s="18" t="s">
        <v>21</v>
      </c>
      <c r="BK520" s="199">
        <f>ROUND(I520*H520,2)</f>
        <v>0</v>
      </c>
      <c r="BL520" s="18" t="s">
        <v>131</v>
      </c>
      <c r="BM520" s="198" t="s">
        <v>984</v>
      </c>
    </row>
    <row r="521" spans="1:65" s="2" customFormat="1" ht="24">
      <c r="A521" s="35"/>
      <c r="B521" s="36"/>
      <c r="C521" s="187" t="s">
        <v>985</v>
      </c>
      <c r="D521" s="187" t="s">
        <v>135</v>
      </c>
      <c r="E521" s="188" t="s">
        <v>986</v>
      </c>
      <c r="F521" s="189" t="s">
        <v>987</v>
      </c>
      <c r="G521" s="190" t="s">
        <v>338</v>
      </c>
      <c r="H521" s="191">
        <v>629.476</v>
      </c>
      <c r="I521" s="192"/>
      <c r="J521" s="193">
        <f>ROUND(I521*H521,2)</f>
        <v>0</v>
      </c>
      <c r="K521" s="189" t="s">
        <v>1</v>
      </c>
      <c r="L521" s="40"/>
      <c r="M521" s="194" t="s">
        <v>1</v>
      </c>
      <c r="N521" s="195" t="s">
        <v>49</v>
      </c>
      <c r="O521" s="72"/>
      <c r="P521" s="196">
        <f>O521*H521</f>
        <v>0</v>
      </c>
      <c r="Q521" s="196">
        <v>0</v>
      </c>
      <c r="R521" s="196">
        <f>Q521*H521</f>
        <v>0</v>
      </c>
      <c r="S521" s="196">
        <v>0</v>
      </c>
      <c r="T521" s="197">
        <f>S521*H521</f>
        <v>0</v>
      </c>
      <c r="U521" s="35"/>
      <c r="V521" s="35"/>
      <c r="W521" s="35"/>
      <c r="X521" s="35"/>
      <c r="Y521" s="35"/>
      <c r="Z521" s="35"/>
      <c r="AA521" s="35"/>
      <c r="AB521" s="35"/>
      <c r="AC521" s="35"/>
      <c r="AD521" s="35"/>
      <c r="AE521" s="35"/>
      <c r="AR521" s="198" t="s">
        <v>131</v>
      </c>
      <c r="AT521" s="198" t="s">
        <v>135</v>
      </c>
      <c r="AU521" s="198" t="s">
        <v>144</v>
      </c>
      <c r="AY521" s="18" t="s">
        <v>132</v>
      </c>
      <c r="BE521" s="199">
        <f>IF(N521="základní",J521,0)</f>
        <v>0</v>
      </c>
      <c r="BF521" s="199">
        <f>IF(N521="snížená",J521,0)</f>
        <v>0</v>
      </c>
      <c r="BG521" s="199">
        <f>IF(N521="zákl. přenesená",J521,0)</f>
        <v>0</v>
      </c>
      <c r="BH521" s="199">
        <f>IF(N521="sníž. přenesená",J521,0)</f>
        <v>0</v>
      </c>
      <c r="BI521" s="199">
        <f>IF(N521="nulová",J521,0)</f>
        <v>0</v>
      </c>
      <c r="BJ521" s="18" t="s">
        <v>21</v>
      </c>
      <c r="BK521" s="199">
        <f>ROUND(I521*H521,2)</f>
        <v>0</v>
      </c>
      <c r="BL521" s="18" t="s">
        <v>131</v>
      </c>
      <c r="BM521" s="198" t="s">
        <v>988</v>
      </c>
    </row>
    <row r="522" spans="1:65" s="2" customFormat="1" ht="16.5" customHeight="1">
      <c r="A522" s="35"/>
      <c r="B522" s="36"/>
      <c r="C522" s="187" t="s">
        <v>989</v>
      </c>
      <c r="D522" s="187" t="s">
        <v>135</v>
      </c>
      <c r="E522" s="188" t="s">
        <v>990</v>
      </c>
      <c r="F522" s="189" t="s">
        <v>991</v>
      </c>
      <c r="G522" s="190" t="s">
        <v>338</v>
      </c>
      <c r="H522" s="191">
        <v>629.476</v>
      </c>
      <c r="I522" s="192"/>
      <c r="J522" s="193">
        <f>ROUND(I522*H522,2)</f>
        <v>0</v>
      </c>
      <c r="K522" s="189" t="s">
        <v>1</v>
      </c>
      <c r="L522" s="40"/>
      <c r="M522" s="194" t="s">
        <v>1</v>
      </c>
      <c r="N522" s="195" t="s">
        <v>49</v>
      </c>
      <c r="O522" s="72"/>
      <c r="P522" s="196">
        <f>O522*H522</f>
        <v>0</v>
      </c>
      <c r="Q522" s="196">
        <v>0</v>
      </c>
      <c r="R522" s="196">
        <f>Q522*H522</f>
        <v>0</v>
      </c>
      <c r="S522" s="196">
        <v>0</v>
      </c>
      <c r="T522" s="197">
        <f>S522*H522</f>
        <v>0</v>
      </c>
      <c r="U522" s="35"/>
      <c r="V522" s="35"/>
      <c r="W522" s="35"/>
      <c r="X522" s="35"/>
      <c r="Y522" s="35"/>
      <c r="Z522" s="35"/>
      <c r="AA522" s="35"/>
      <c r="AB522" s="35"/>
      <c r="AC522" s="35"/>
      <c r="AD522" s="35"/>
      <c r="AE522" s="35"/>
      <c r="AR522" s="198" t="s">
        <v>131</v>
      </c>
      <c r="AT522" s="198" t="s">
        <v>135</v>
      </c>
      <c r="AU522" s="198" t="s">
        <v>144</v>
      </c>
      <c r="AY522" s="18" t="s">
        <v>132</v>
      </c>
      <c r="BE522" s="199">
        <f>IF(N522="základní",J522,0)</f>
        <v>0</v>
      </c>
      <c r="BF522" s="199">
        <f>IF(N522="snížená",J522,0)</f>
        <v>0</v>
      </c>
      <c r="BG522" s="199">
        <f>IF(N522="zákl. přenesená",J522,0)</f>
        <v>0</v>
      </c>
      <c r="BH522" s="199">
        <f>IF(N522="sníž. přenesená",J522,0)</f>
        <v>0</v>
      </c>
      <c r="BI522" s="199">
        <f>IF(N522="nulová",J522,0)</f>
        <v>0</v>
      </c>
      <c r="BJ522" s="18" t="s">
        <v>21</v>
      </c>
      <c r="BK522" s="199">
        <f>ROUND(I522*H522,2)</f>
        <v>0</v>
      </c>
      <c r="BL522" s="18" t="s">
        <v>131</v>
      </c>
      <c r="BM522" s="198" t="s">
        <v>992</v>
      </c>
    </row>
    <row r="523" spans="1:65" s="2" customFormat="1" ht="24">
      <c r="A523" s="35"/>
      <c r="B523" s="36"/>
      <c r="C523" s="187" t="s">
        <v>993</v>
      </c>
      <c r="D523" s="187" t="s">
        <v>135</v>
      </c>
      <c r="E523" s="188" t="s">
        <v>994</v>
      </c>
      <c r="F523" s="189" t="s">
        <v>995</v>
      </c>
      <c r="G523" s="190" t="s">
        <v>338</v>
      </c>
      <c r="H523" s="191">
        <v>987.702</v>
      </c>
      <c r="I523" s="192"/>
      <c r="J523" s="193">
        <f>ROUND(I523*H523,2)</f>
        <v>0</v>
      </c>
      <c r="K523" s="189" t="s">
        <v>221</v>
      </c>
      <c r="L523" s="40"/>
      <c r="M523" s="257" t="s">
        <v>1</v>
      </c>
      <c r="N523" s="258" t="s">
        <v>49</v>
      </c>
      <c r="O523" s="259"/>
      <c r="P523" s="260">
        <f>O523*H523</f>
        <v>0</v>
      </c>
      <c r="Q523" s="260">
        <v>0</v>
      </c>
      <c r="R523" s="260">
        <f>Q523*H523</f>
        <v>0</v>
      </c>
      <c r="S523" s="260">
        <v>0</v>
      </c>
      <c r="T523" s="261">
        <f>S523*H523</f>
        <v>0</v>
      </c>
      <c r="U523" s="35"/>
      <c r="V523" s="35"/>
      <c r="W523" s="35"/>
      <c r="X523" s="35"/>
      <c r="Y523" s="35"/>
      <c r="Z523" s="35"/>
      <c r="AA523" s="35"/>
      <c r="AB523" s="35"/>
      <c r="AC523" s="35"/>
      <c r="AD523" s="35"/>
      <c r="AE523" s="35"/>
      <c r="AR523" s="198" t="s">
        <v>131</v>
      </c>
      <c r="AT523" s="198" t="s">
        <v>135</v>
      </c>
      <c r="AU523" s="198" t="s">
        <v>144</v>
      </c>
      <c r="AY523" s="18" t="s">
        <v>132</v>
      </c>
      <c r="BE523" s="199">
        <f>IF(N523="základní",J523,0)</f>
        <v>0</v>
      </c>
      <c r="BF523" s="199">
        <f>IF(N523="snížená",J523,0)</f>
        <v>0</v>
      </c>
      <c r="BG523" s="199">
        <f>IF(N523="zákl. přenesená",J523,0)</f>
        <v>0</v>
      </c>
      <c r="BH523" s="199">
        <f>IF(N523="sníž. přenesená",J523,0)</f>
        <v>0</v>
      </c>
      <c r="BI523" s="199">
        <f>IF(N523="nulová",J523,0)</f>
        <v>0</v>
      </c>
      <c r="BJ523" s="18" t="s">
        <v>21</v>
      </c>
      <c r="BK523" s="199">
        <f>ROUND(I523*H523,2)</f>
        <v>0</v>
      </c>
      <c r="BL523" s="18" t="s">
        <v>131</v>
      </c>
      <c r="BM523" s="198" t="s">
        <v>996</v>
      </c>
    </row>
    <row r="524" spans="1:65" s="2" customFormat="1" ht="6.95" customHeight="1">
      <c r="A524" s="35"/>
      <c r="B524" s="55"/>
      <c r="C524" s="56"/>
      <c r="D524" s="56"/>
      <c r="E524" s="56"/>
      <c r="F524" s="56"/>
      <c r="G524" s="56"/>
      <c r="H524" s="56"/>
      <c r="I524" s="56"/>
      <c r="J524" s="56"/>
      <c r="K524" s="56"/>
      <c r="L524" s="40"/>
      <c r="M524" s="35"/>
      <c r="O524" s="35"/>
      <c r="P524" s="35"/>
      <c r="Q524" s="35"/>
      <c r="R524" s="35"/>
      <c r="S524" s="35"/>
      <c r="T524" s="35"/>
      <c r="U524" s="35"/>
      <c r="V524" s="35"/>
      <c r="W524" s="35"/>
      <c r="X524" s="35"/>
      <c r="Y524" s="35"/>
      <c r="Z524" s="35"/>
      <c r="AA524" s="35"/>
      <c r="AB524" s="35"/>
      <c r="AC524" s="35"/>
      <c r="AD524" s="35"/>
      <c r="AE524" s="35"/>
    </row>
  </sheetData>
  <sheetProtection algorithmName="SHA-512" hashValue="SwucYXd+kS5KpE/yllbjfnJtpLoBCWR4ASrL4nqO803y0UK24Cwgh1IopyBsbbbrFlsr6zF8LcoCpobXibl7mw==" saltValue="XOYqdd0VqxoRCjlOBTEowycYdCnjZMwcuccQZqVLC3Puzlee1v4plD1xk4c7ssPkAhFNWOwxvUZCcunOizpnJw==" spinCount="100000" sheet="1" objects="1" scenarios="1" formatColumns="0" formatRows="0" autoFilter="0"/>
  <autoFilter ref="C146:K523" xr:uid="{00000000-0009-0000-0000-000002000000}"/>
  <mergeCells count="9">
    <mergeCell ref="E87:H87"/>
    <mergeCell ref="E137:H137"/>
    <mergeCell ref="E139:H139"/>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6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6"/>
      <c r="M2" s="306"/>
      <c r="N2" s="306"/>
      <c r="O2" s="306"/>
      <c r="P2" s="306"/>
      <c r="Q2" s="306"/>
      <c r="R2" s="306"/>
      <c r="S2" s="306"/>
      <c r="T2" s="306"/>
      <c r="U2" s="306"/>
      <c r="V2" s="306"/>
      <c r="AT2" s="18" t="s">
        <v>100</v>
      </c>
    </row>
    <row r="3" spans="1:46" s="1" customFormat="1" ht="6.95" customHeight="1">
      <c r="B3" s="109"/>
      <c r="C3" s="110"/>
      <c r="D3" s="110"/>
      <c r="E3" s="110"/>
      <c r="F3" s="110"/>
      <c r="G3" s="110"/>
      <c r="H3" s="110"/>
      <c r="I3" s="110"/>
      <c r="J3" s="110"/>
      <c r="K3" s="110"/>
      <c r="L3" s="21"/>
      <c r="AT3" s="18" t="s">
        <v>93</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7" t="str">
        <f>'Rekapitulace stavby'!K6</f>
        <v>III/2761 Malá Bělá rekonstrukce mostu ev. č. 2761-1</v>
      </c>
      <c r="F7" s="308"/>
      <c r="G7" s="308"/>
      <c r="H7" s="308"/>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9" t="s">
        <v>997</v>
      </c>
      <c r="F9" s="310"/>
      <c r="G9" s="310"/>
      <c r="H9" s="310"/>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19</v>
      </c>
      <c r="E11" s="35"/>
      <c r="F11" s="114" t="s">
        <v>1</v>
      </c>
      <c r="G11" s="35"/>
      <c r="H11" s="35"/>
      <c r="I11" s="113" t="s">
        <v>20</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9. 2. 2021</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28</v>
      </c>
      <c r="E14" s="35"/>
      <c r="F14" s="35"/>
      <c r="G14" s="35"/>
      <c r="H14" s="35"/>
      <c r="I14" s="113" t="s">
        <v>29</v>
      </c>
      <c r="J14" s="114"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31</v>
      </c>
      <c r="F15" s="35"/>
      <c r="G15" s="35"/>
      <c r="H15" s="35"/>
      <c r="I15" s="113" t="s">
        <v>32</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33</v>
      </c>
      <c r="E17" s="35"/>
      <c r="F17" s="35"/>
      <c r="G17" s="35"/>
      <c r="H17" s="35"/>
      <c r="I17" s="113"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1" t="str">
        <f>'Rekapitulace stavby'!E14</f>
        <v>Vyplň údaj</v>
      </c>
      <c r="F18" s="312"/>
      <c r="G18" s="312"/>
      <c r="H18" s="312"/>
      <c r="I18" s="113"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35</v>
      </c>
      <c r="E20" s="35"/>
      <c r="F20" s="35"/>
      <c r="G20" s="35"/>
      <c r="H20" s="35"/>
      <c r="I20" s="113" t="s">
        <v>29</v>
      </c>
      <c r="J20" s="114"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998</v>
      </c>
      <c r="F21" s="35"/>
      <c r="G21" s="35"/>
      <c r="H21" s="35"/>
      <c r="I21" s="113" t="s">
        <v>32</v>
      </c>
      <c r="J21" s="114"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29</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999</v>
      </c>
      <c r="F24" s="35"/>
      <c r="G24" s="35"/>
      <c r="H24" s="35"/>
      <c r="I24" s="113" t="s">
        <v>32</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3" t="s">
        <v>1</v>
      </c>
      <c r="F27" s="313"/>
      <c r="G27" s="313"/>
      <c r="H27" s="313"/>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44</v>
      </c>
      <c r="E30" s="35"/>
      <c r="F30" s="35"/>
      <c r="G30" s="35"/>
      <c r="H30" s="35"/>
      <c r="I30" s="35"/>
      <c r="J30" s="121">
        <f>ROUND(J122,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46</v>
      </c>
      <c r="G32" s="35"/>
      <c r="H32" s="35"/>
      <c r="I32" s="122" t="s">
        <v>45</v>
      </c>
      <c r="J32" s="122"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48</v>
      </c>
      <c r="E33" s="113" t="s">
        <v>49</v>
      </c>
      <c r="F33" s="124">
        <f>ROUND((SUM(BE122:BE159)),  2)</f>
        <v>0</v>
      </c>
      <c r="G33" s="35"/>
      <c r="H33" s="35"/>
      <c r="I33" s="125">
        <v>0.21</v>
      </c>
      <c r="J33" s="124">
        <f>ROUND(((SUM(BE122:BE159))*I33),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50</v>
      </c>
      <c r="F34" s="124">
        <f>ROUND((SUM(BF122:BF159)),  2)</f>
        <v>0</v>
      </c>
      <c r="G34" s="35"/>
      <c r="H34" s="35"/>
      <c r="I34" s="125">
        <v>0.15</v>
      </c>
      <c r="J34" s="124">
        <f>ROUND(((SUM(BF122:BF159))*I34),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51</v>
      </c>
      <c r="F35" s="124">
        <f>ROUND((SUM(BG122:BG159)),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52</v>
      </c>
      <c r="F36" s="124">
        <f>ROUND((SUM(BH122:BH159)),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53</v>
      </c>
      <c r="F37" s="124">
        <f>ROUND((SUM(BI122:BI159)),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54</v>
      </c>
      <c r="E39" s="128"/>
      <c r="F39" s="128"/>
      <c r="G39" s="129" t="s">
        <v>55</v>
      </c>
      <c r="H39" s="130" t="s">
        <v>56</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57</v>
      </c>
      <c r="E50" s="134"/>
      <c r="F50" s="134"/>
      <c r="G50" s="133" t="s">
        <v>58</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59</v>
      </c>
      <c r="E61" s="136"/>
      <c r="F61" s="137" t="s">
        <v>60</v>
      </c>
      <c r="G61" s="135" t="s">
        <v>59</v>
      </c>
      <c r="H61" s="136"/>
      <c r="I61" s="136"/>
      <c r="J61" s="138" t="s">
        <v>60</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61</v>
      </c>
      <c r="E65" s="139"/>
      <c r="F65" s="139"/>
      <c r="G65" s="133" t="s">
        <v>62</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59</v>
      </c>
      <c r="E76" s="136"/>
      <c r="F76" s="137" t="s">
        <v>60</v>
      </c>
      <c r="G76" s="135" t="s">
        <v>59</v>
      </c>
      <c r="H76" s="136"/>
      <c r="I76" s="136"/>
      <c r="J76" s="138" t="s">
        <v>60</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4" t="str">
        <f>E7</f>
        <v>III/2761 Malá Bělá rekonstrukce mostu ev. č. 2761-1</v>
      </c>
      <c r="F85" s="315"/>
      <c r="G85" s="315"/>
      <c r="H85" s="315"/>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6" t="str">
        <f>E9</f>
        <v>SO.105 - SO.105 - Trubní propust</v>
      </c>
      <c r="F87" s="316"/>
      <c r="G87" s="316"/>
      <c r="H87" s="316"/>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30" t="s">
        <v>24</v>
      </c>
      <c r="J89" s="67" t="str">
        <f>IF(J12="","",J12)</f>
        <v>9. 2. 2021</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30" t="s">
        <v>35</v>
      </c>
      <c r="J91" s="33" t="str">
        <f>E21</f>
        <v>Ing. Vít Hoznour</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30" t="s">
        <v>39</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108</v>
      </c>
      <c r="D94" s="145"/>
      <c r="E94" s="145"/>
      <c r="F94" s="145"/>
      <c r="G94" s="145"/>
      <c r="H94" s="145"/>
      <c r="I94" s="145"/>
      <c r="J94" s="146" t="s">
        <v>109</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110</v>
      </c>
      <c r="D96" s="37"/>
      <c r="E96" s="37"/>
      <c r="F96" s="37"/>
      <c r="G96" s="37"/>
      <c r="H96" s="37"/>
      <c r="I96" s="37"/>
      <c r="J96" s="85">
        <f>J122</f>
        <v>0</v>
      </c>
      <c r="K96" s="37"/>
      <c r="L96" s="52"/>
      <c r="S96" s="35"/>
      <c r="T96" s="35"/>
      <c r="U96" s="35"/>
      <c r="V96" s="35"/>
      <c r="W96" s="35"/>
      <c r="X96" s="35"/>
      <c r="Y96" s="35"/>
      <c r="Z96" s="35"/>
      <c r="AA96" s="35"/>
      <c r="AB96" s="35"/>
      <c r="AC96" s="35"/>
      <c r="AD96" s="35"/>
      <c r="AE96" s="35"/>
      <c r="AU96" s="18" t="s">
        <v>111</v>
      </c>
    </row>
    <row r="97" spans="1:31" s="9" customFormat="1" ht="24.95" customHeight="1">
      <c r="B97" s="148"/>
      <c r="C97" s="149"/>
      <c r="D97" s="150" t="s">
        <v>278</v>
      </c>
      <c r="E97" s="151"/>
      <c r="F97" s="151"/>
      <c r="G97" s="151"/>
      <c r="H97" s="151"/>
      <c r="I97" s="151"/>
      <c r="J97" s="152">
        <f>J123</f>
        <v>0</v>
      </c>
      <c r="K97" s="149"/>
      <c r="L97" s="153"/>
    </row>
    <row r="98" spans="1:31" s="10" customFormat="1" ht="19.899999999999999" customHeight="1">
      <c r="B98" s="154"/>
      <c r="C98" s="155"/>
      <c r="D98" s="156" t="s">
        <v>279</v>
      </c>
      <c r="E98" s="157"/>
      <c r="F98" s="157"/>
      <c r="G98" s="157"/>
      <c r="H98" s="157"/>
      <c r="I98" s="157"/>
      <c r="J98" s="158">
        <f>J124</f>
        <v>0</v>
      </c>
      <c r="K98" s="155"/>
      <c r="L98" s="159"/>
    </row>
    <row r="99" spans="1:31" s="10" customFormat="1" ht="19.899999999999999" customHeight="1">
      <c r="B99" s="154"/>
      <c r="C99" s="155"/>
      <c r="D99" s="156" t="s">
        <v>287</v>
      </c>
      <c r="E99" s="157"/>
      <c r="F99" s="157"/>
      <c r="G99" s="157"/>
      <c r="H99" s="157"/>
      <c r="I99" s="157"/>
      <c r="J99" s="158">
        <f>J141</f>
        <v>0</v>
      </c>
      <c r="K99" s="155"/>
      <c r="L99" s="159"/>
    </row>
    <row r="100" spans="1:31" s="10" customFormat="1" ht="19.899999999999999" customHeight="1">
      <c r="B100" s="154"/>
      <c r="C100" s="155"/>
      <c r="D100" s="156" t="s">
        <v>1000</v>
      </c>
      <c r="E100" s="157"/>
      <c r="F100" s="157"/>
      <c r="G100" s="157"/>
      <c r="H100" s="157"/>
      <c r="I100" s="157"/>
      <c r="J100" s="158">
        <f>J144</f>
        <v>0</v>
      </c>
      <c r="K100" s="155"/>
      <c r="L100" s="159"/>
    </row>
    <row r="101" spans="1:31" s="10" customFormat="1" ht="19.899999999999999" customHeight="1">
      <c r="B101" s="154"/>
      <c r="C101" s="155"/>
      <c r="D101" s="156" t="s">
        <v>1001</v>
      </c>
      <c r="E101" s="157"/>
      <c r="F101" s="157"/>
      <c r="G101" s="157"/>
      <c r="H101" s="157"/>
      <c r="I101" s="157"/>
      <c r="J101" s="158">
        <f>J149</f>
        <v>0</v>
      </c>
      <c r="K101" s="155"/>
      <c r="L101" s="159"/>
    </row>
    <row r="102" spans="1:31" s="10" customFormat="1" ht="19.899999999999999" customHeight="1">
      <c r="B102" s="154"/>
      <c r="C102" s="155"/>
      <c r="D102" s="156" t="s">
        <v>1002</v>
      </c>
      <c r="E102" s="157"/>
      <c r="F102" s="157"/>
      <c r="G102" s="157"/>
      <c r="H102" s="157"/>
      <c r="I102" s="157"/>
      <c r="J102" s="158">
        <f>J158</f>
        <v>0</v>
      </c>
      <c r="K102" s="155"/>
      <c r="L102" s="159"/>
    </row>
    <row r="103" spans="1:31" s="2" customFormat="1" ht="21.75" customHeight="1">
      <c r="A103" s="35"/>
      <c r="B103" s="36"/>
      <c r="C103" s="37"/>
      <c r="D103" s="37"/>
      <c r="E103" s="37"/>
      <c r="F103" s="37"/>
      <c r="G103" s="37"/>
      <c r="H103" s="37"/>
      <c r="I103" s="37"/>
      <c r="J103" s="37"/>
      <c r="K103" s="37"/>
      <c r="L103" s="52"/>
      <c r="S103" s="35"/>
      <c r="T103" s="35"/>
      <c r="U103" s="35"/>
      <c r="V103" s="35"/>
      <c r="W103" s="35"/>
      <c r="X103" s="35"/>
      <c r="Y103" s="35"/>
      <c r="Z103" s="35"/>
      <c r="AA103" s="35"/>
      <c r="AB103" s="35"/>
      <c r="AC103" s="35"/>
      <c r="AD103" s="35"/>
      <c r="AE103" s="35"/>
    </row>
    <row r="104" spans="1:31" s="2" customFormat="1" ht="6.95" customHeight="1">
      <c r="A104" s="35"/>
      <c r="B104" s="55"/>
      <c r="C104" s="56"/>
      <c r="D104" s="56"/>
      <c r="E104" s="56"/>
      <c r="F104" s="56"/>
      <c r="G104" s="56"/>
      <c r="H104" s="56"/>
      <c r="I104" s="56"/>
      <c r="J104" s="56"/>
      <c r="K104" s="56"/>
      <c r="L104" s="52"/>
      <c r="S104" s="35"/>
      <c r="T104" s="35"/>
      <c r="U104" s="35"/>
      <c r="V104" s="35"/>
      <c r="W104" s="35"/>
      <c r="X104" s="35"/>
      <c r="Y104" s="35"/>
      <c r="Z104" s="35"/>
      <c r="AA104" s="35"/>
      <c r="AB104" s="35"/>
      <c r="AC104" s="35"/>
      <c r="AD104" s="35"/>
      <c r="AE104" s="35"/>
    </row>
    <row r="108" spans="1:31" s="2" customFormat="1" ht="6.95" customHeight="1">
      <c r="A108" s="35"/>
      <c r="B108" s="57"/>
      <c r="C108" s="58"/>
      <c r="D108" s="58"/>
      <c r="E108" s="58"/>
      <c r="F108" s="58"/>
      <c r="G108" s="58"/>
      <c r="H108" s="58"/>
      <c r="I108" s="58"/>
      <c r="J108" s="58"/>
      <c r="K108" s="58"/>
      <c r="L108" s="52"/>
      <c r="S108" s="35"/>
      <c r="T108" s="35"/>
      <c r="U108" s="35"/>
      <c r="V108" s="35"/>
      <c r="W108" s="35"/>
      <c r="X108" s="35"/>
      <c r="Y108" s="35"/>
      <c r="Z108" s="35"/>
      <c r="AA108" s="35"/>
      <c r="AB108" s="35"/>
      <c r="AC108" s="35"/>
      <c r="AD108" s="35"/>
      <c r="AE108" s="35"/>
    </row>
    <row r="109" spans="1:31" s="2" customFormat="1" ht="24.95" customHeight="1">
      <c r="A109" s="35"/>
      <c r="B109" s="36"/>
      <c r="C109" s="24" t="s">
        <v>117</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16</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14" t="str">
        <f>E7</f>
        <v>III/2761 Malá Bělá rekonstrukce mostu ev. č. 2761-1</v>
      </c>
      <c r="F112" s="315"/>
      <c r="G112" s="315"/>
      <c r="H112" s="315"/>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105</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266" t="str">
        <f>E9</f>
        <v>SO.105 - SO.105 - Trubní propust</v>
      </c>
      <c r="F114" s="316"/>
      <c r="G114" s="316"/>
      <c r="H114" s="316"/>
      <c r="I114" s="37"/>
      <c r="J114" s="37"/>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22</v>
      </c>
      <c r="D116" s="37"/>
      <c r="E116" s="37"/>
      <c r="F116" s="28" t="str">
        <f>F12</f>
        <v>Malá Bělá</v>
      </c>
      <c r="G116" s="37"/>
      <c r="H116" s="37"/>
      <c r="I116" s="30" t="s">
        <v>24</v>
      </c>
      <c r="J116" s="67" t="str">
        <f>IF(J12="","",J12)</f>
        <v>9. 2. 2021</v>
      </c>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5.2" customHeight="1">
      <c r="A118" s="35"/>
      <c r="B118" s="36"/>
      <c r="C118" s="30" t="s">
        <v>28</v>
      </c>
      <c r="D118" s="37"/>
      <c r="E118" s="37"/>
      <c r="F118" s="28" t="str">
        <f>E15</f>
        <v>Středočeský kraj</v>
      </c>
      <c r="G118" s="37"/>
      <c r="H118" s="37"/>
      <c r="I118" s="30" t="s">
        <v>35</v>
      </c>
      <c r="J118" s="33" t="str">
        <f>E21</f>
        <v>Ing. Vít Hoznour</v>
      </c>
      <c r="K118" s="37"/>
      <c r="L118" s="52"/>
      <c r="S118" s="35"/>
      <c r="T118" s="35"/>
      <c r="U118" s="35"/>
      <c r="V118" s="35"/>
      <c r="W118" s="35"/>
      <c r="X118" s="35"/>
      <c r="Y118" s="35"/>
      <c r="Z118" s="35"/>
      <c r="AA118" s="35"/>
      <c r="AB118" s="35"/>
      <c r="AC118" s="35"/>
      <c r="AD118" s="35"/>
      <c r="AE118" s="35"/>
    </row>
    <row r="119" spans="1:65" s="2" customFormat="1" ht="15.2" customHeight="1">
      <c r="A119" s="35"/>
      <c r="B119" s="36"/>
      <c r="C119" s="30" t="s">
        <v>33</v>
      </c>
      <c r="D119" s="37"/>
      <c r="E119" s="37"/>
      <c r="F119" s="28" t="str">
        <f>IF(E18="","",E18)</f>
        <v>Vyplň údaj</v>
      </c>
      <c r="G119" s="37"/>
      <c r="H119" s="37"/>
      <c r="I119" s="30" t="s">
        <v>39</v>
      </c>
      <c r="J119" s="33" t="str">
        <f>E24</f>
        <v xml:space="preserve"> </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5" s="11" customFormat="1" ht="29.25" customHeight="1">
      <c r="A121" s="160"/>
      <c r="B121" s="161"/>
      <c r="C121" s="162" t="s">
        <v>118</v>
      </c>
      <c r="D121" s="163" t="s">
        <v>69</v>
      </c>
      <c r="E121" s="163" t="s">
        <v>65</v>
      </c>
      <c r="F121" s="163" t="s">
        <v>66</v>
      </c>
      <c r="G121" s="163" t="s">
        <v>119</v>
      </c>
      <c r="H121" s="163" t="s">
        <v>120</v>
      </c>
      <c r="I121" s="163" t="s">
        <v>121</v>
      </c>
      <c r="J121" s="163" t="s">
        <v>109</v>
      </c>
      <c r="K121" s="164" t="s">
        <v>122</v>
      </c>
      <c r="L121" s="165"/>
      <c r="M121" s="76" t="s">
        <v>1</v>
      </c>
      <c r="N121" s="77" t="s">
        <v>48</v>
      </c>
      <c r="O121" s="77" t="s">
        <v>123</v>
      </c>
      <c r="P121" s="77" t="s">
        <v>124</v>
      </c>
      <c r="Q121" s="77" t="s">
        <v>125</v>
      </c>
      <c r="R121" s="77" t="s">
        <v>126</v>
      </c>
      <c r="S121" s="77" t="s">
        <v>127</v>
      </c>
      <c r="T121" s="78" t="s">
        <v>128</v>
      </c>
      <c r="U121" s="160"/>
      <c r="V121" s="160"/>
      <c r="W121" s="160"/>
      <c r="X121" s="160"/>
      <c r="Y121" s="160"/>
      <c r="Z121" s="160"/>
      <c r="AA121" s="160"/>
      <c r="AB121" s="160"/>
      <c r="AC121" s="160"/>
      <c r="AD121" s="160"/>
      <c r="AE121" s="160"/>
    </row>
    <row r="122" spans="1:65" s="2" customFormat="1" ht="22.9" customHeight="1">
      <c r="A122" s="35"/>
      <c r="B122" s="36"/>
      <c r="C122" s="83" t="s">
        <v>129</v>
      </c>
      <c r="D122" s="37"/>
      <c r="E122" s="37"/>
      <c r="F122" s="37"/>
      <c r="G122" s="37"/>
      <c r="H122" s="37"/>
      <c r="I122" s="37"/>
      <c r="J122" s="166">
        <f>BK122</f>
        <v>0</v>
      </c>
      <c r="K122" s="37"/>
      <c r="L122" s="40"/>
      <c r="M122" s="79"/>
      <c r="N122" s="167"/>
      <c r="O122" s="80"/>
      <c r="P122" s="168">
        <f>P123</f>
        <v>0</v>
      </c>
      <c r="Q122" s="80"/>
      <c r="R122" s="168">
        <f>R123</f>
        <v>268.97287499999999</v>
      </c>
      <c r="S122" s="80"/>
      <c r="T122" s="169">
        <f>T123</f>
        <v>0</v>
      </c>
      <c r="U122" s="35"/>
      <c r="V122" s="35"/>
      <c r="W122" s="35"/>
      <c r="X122" s="35"/>
      <c r="Y122" s="35"/>
      <c r="Z122" s="35"/>
      <c r="AA122" s="35"/>
      <c r="AB122" s="35"/>
      <c r="AC122" s="35"/>
      <c r="AD122" s="35"/>
      <c r="AE122" s="35"/>
      <c r="AT122" s="18" t="s">
        <v>83</v>
      </c>
      <c r="AU122" s="18" t="s">
        <v>111</v>
      </c>
      <c r="BK122" s="170">
        <f>BK123</f>
        <v>0</v>
      </c>
    </row>
    <row r="123" spans="1:65" s="12" customFormat="1" ht="25.9" customHeight="1">
      <c r="B123" s="171"/>
      <c r="C123" s="172"/>
      <c r="D123" s="173" t="s">
        <v>83</v>
      </c>
      <c r="E123" s="174" t="s">
        <v>309</v>
      </c>
      <c r="F123" s="174" t="s">
        <v>310</v>
      </c>
      <c r="G123" s="172"/>
      <c r="H123" s="172"/>
      <c r="I123" s="175"/>
      <c r="J123" s="176">
        <f>BK123</f>
        <v>0</v>
      </c>
      <c r="K123" s="172"/>
      <c r="L123" s="177"/>
      <c r="M123" s="178"/>
      <c r="N123" s="179"/>
      <c r="O123" s="179"/>
      <c r="P123" s="180">
        <f>P124+P141+P144+P149+P158</f>
        <v>0</v>
      </c>
      <c r="Q123" s="179"/>
      <c r="R123" s="180">
        <f>R124+R141+R144+R149+R158</f>
        <v>268.97287499999999</v>
      </c>
      <c r="S123" s="179"/>
      <c r="T123" s="181">
        <f>T124+T141+T144+T149+T158</f>
        <v>0</v>
      </c>
      <c r="AR123" s="182" t="s">
        <v>21</v>
      </c>
      <c r="AT123" s="183" t="s">
        <v>83</v>
      </c>
      <c r="AU123" s="183" t="s">
        <v>84</v>
      </c>
      <c r="AY123" s="182" t="s">
        <v>132</v>
      </c>
      <c r="BK123" s="184">
        <f>BK124+BK141+BK144+BK149+BK158</f>
        <v>0</v>
      </c>
    </row>
    <row r="124" spans="1:65" s="12" customFormat="1" ht="22.9" customHeight="1">
      <c r="B124" s="171"/>
      <c r="C124" s="172"/>
      <c r="D124" s="173" t="s">
        <v>83</v>
      </c>
      <c r="E124" s="185" t="s">
        <v>21</v>
      </c>
      <c r="F124" s="185" t="s">
        <v>311</v>
      </c>
      <c r="G124" s="172"/>
      <c r="H124" s="172"/>
      <c r="I124" s="175"/>
      <c r="J124" s="186">
        <f>BK124</f>
        <v>0</v>
      </c>
      <c r="K124" s="172"/>
      <c r="L124" s="177"/>
      <c r="M124" s="178"/>
      <c r="N124" s="179"/>
      <c r="O124" s="179"/>
      <c r="P124" s="180">
        <f>SUM(P125:P140)</f>
        <v>0</v>
      </c>
      <c r="Q124" s="179"/>
      <c r="R124" s="180">
        <f>SUM(R125:R140)</f>
        <v>0</v>
      </c>
      <c r="S124" s="179"/>
      <c r="T124" s="181">
        <f>SUM(T125:T140)</f>
        <v>0</v>
      </c>
      <c r="AR124" s="182" t="s">
        <v>21</v>
      </c>
      <c r="AT124" s="183" t="s">
        <v>83</v>
      </c>
      <c r="AU124" s="183" t="s">
        <v>21</v>
      </c>
      <c r="AY124" s="182" t="s">
        <v>132</v>
      </c>
      <c r="BK124" s="184">
        <f>SUM(BK125:BK140)</f>
        <v>0</v>
      </c>
    </row>
    <row r="125" spans="1:65" s="2" customFormat="1" ht="36">
      <c r="A125" s="35"/>
      <c r="B125" s="36"/>
      <c r="C125" s="187" t="s">
        <v>21</v>
      </c>
      <c r="D125" s="187" t="s">
        <v>135</v>
      </c>
      <c r="E125" s="188" t="s">
        <v>1003</v>
      </c>
      <c r="F125" s="189" t="s">
        <v>1004</v>
      </c>
      <c r="G125" s="190" t="s">
        <v>229</v>
      </c>
      <c r="H125" s="191">
        <v>350.03199999999998</v>
      </c>
      <c r="I125" s="192"/>
      <c r="J125" s="193">
        <f>ROUND(I125*H125,2)</f>
        <v>0</v>
      </c>
      <c r="K125" s="189" t="s">
        <v>221</v>
      </c>
      <c r="L125" s="40"/>
      <c r="M125" s="194" t="s">
        <v>1</v>
      </c>
      <c r="N125" s="195" t="s">
        <v>49</v>
      </c>
      <c r="O125" s="72"/>
      <c r="P125" s="196">
        <f>O125*H125</f>
        <v>0</v>
      </c>
      <c r="Q125" s="196">
        <v>0</v>
      </c>
      <c r="R125" s="196">
        <f>Q125*H125</f>
        <v>0</v>
      </c>
      <c r="S125" s="196">
        <v>0</v>
      </c>
      <c r="T125" s="197">
        <f>S125*H125</f>
        <v>0</v>
      </c>
      <c r="U125" s="35"/>
      <c r="V125" s="35"/>
      <c r="W125" s="35"/>
      <c r="X125" s="35"/>
      <c r="Y125" s="35"/>
      <c r="Z125" s="35"/>
      <c r="AA125" s="35"/>
      <c r="AB125" s="35"/>
      <c r="AC125" s="35"/>
      <c r="AD125" s="35"/>
      <c r="AE125" s="35"/>
      <c r="AR125" s="198" t="s">
        <v>131</v>
      </c>
      <c r="AT125" s="198" t="s">
        <v>135</v>
      </c>
      <c r="AU125" s="198" t="s">
        <v>93</v>
      </c>
      <c r="AY125" s="18" t="s">
        <v>132</v>
      </c>
      <c r="BE125" s="199">
        <f>IF(N125="základní",J125,0)</f>
        <v>0</v>
      </c>
      <c r="BF125" s="199">
        <f>IF(N125="snížená",J125,0)</f>
        <v>0</v>
      </c>
      <c r="BG125" s="199">
        <f>IF(N125="zákl. přenesená",J125,0)</f>
        <v>0</v>
      </c>
      <c r="BH125" s="199">
        <f>IF(N125="sníž. přenesená",J125,0)</f>
        <v>0</v>
      </c>
      <c r="BI125" s="199">
        <f>IF(N125="nulová",J125,0)</f>
        <v>0</v>
      </c>
      <c r="BJ125" s="18" t="s">
        <v>21</v>
      </c>
      <c r="BK125" s="199">
        <f>ROUND(I125*H125,2)</f>
        <v>0</v>
      </c>
      <c r="BL125" s="18" t="s">
        <v>131</v>
      </c>
      <c r="BM125" s="198" t="s">
        <v>1005</v>
      </c>
    </row>
    <row r="126" spans="1:65" s="14" customFormat="1" ht="11.25">
      <c r="B126" s="211"/>
      <c r="C126" s="212"/>
      <c r="D126" s="202" t="s">
        <v>231</v>
      </c>
      <c r="E126" s="213" t="s">
        <v>1</v>
      </c>
      <c r="F126" s="214" t="s">
        <v>1006</v>
      </c>
      <c r="G126" s="212"/>
      <c r="H126" s="215">
        <v>350.03199999999998</v>
      </c>
      <c r="I126" s="216"/>
      <c r="J126" s="212"/>
      <c r="K126" s="212"/>
      <c r="L126" s="217"/>
      <c r="M126" s="218"/>
      <c r="N126" s="219"/>
      <c r="O126" s="219"/>
      <c r="P126" s="219"/>
      <c r="Q126" s="219"/>
      <c r="R126" s="219"/>
      <c r="S126" s="219"/>
      <c r="T126" s="220"/>
      <c r="AT126" s="221" t="s">
        <v>231</v>
      </c>
      <c r="AU126" s="221" t="s">
        <v>93</v>
      </c>
      <c r="AV126" s="14" t="s">
        <v>93</v>
      </c>
      <c r="AW126" s="14" t="s">
        <v>41</v>
      </c>
      <c r="AX126" s="14" t="s">
        <v>21</v>
      </c>
      <c r="AY126" s="221" t="s">
        <v>132</v>
      </c>
    </row>
    <row r="127" spans="1:65" s="2" customFormat="1" ht="24">
      <c r="A127" s="35"/>
      <c r="B127" s="36"/>
      <c r="C127" s="187" t="s">
        <v>93</v>
      </c>
      <c r="D127" s="187" t="s">
        <v>135</v>
      </c>
      <c r="E127" s="188" t="s">
        <v>1007</v>
      </c>
      <c r="F127" s="189" t="s">
        <v>1008</v>
      </c>
      <c r="G127" s="190" t="s">
        <v>220</v>
      </c>
      <c r="H127" s="191">
        <v>187.2</v>
      </c>
      <c r="I127" s="192"/>
      <c r="J127" s="193">
        <f>ROUND(I127*H127,2)</f>
        <v>0</v>
      </c>
      <c r="K127" s="189" t="s">
        <v>1009</v>
      </c>
      <c r="L127" s="40"/>
      <c r="M127" s="194" t="s">
        <v>1</v>
      </c>
      <c r="N127" s="195" t="s">
        <v>49</v>
      </c>
      <c r="O127" s="72"/>
      <c r="P127" s="196">
        <f>O127*H127</f>
        <v>0</v>
      </c>
      <c r="Q127" s="196">
        <v>0</v>
      </c>
      <c r="R127" s="196">
        <f>Q127*H127</f>
        <v>0</v>
      </c>
      <c r="S127" s="196">
        <v>0</v>
      </c>
      <c r="T127" s="197">
        <f>S127*H127</f>
        <v>0</v>
      </c>
      <c r="U127" s="35"/>
      <c r="V127" s="35"/>
      <c r="W127" s="35"/>
      <c r="X127" s="35"/>
      <c r="Y127" s="35"/>
      <c r="Z127" s="35"/>
      <c r="AA127" s="35"/>
      <c r="AB127" s="35"/>
      <c r="AC127" s="35"/>
      <c r="AD127" s="35"/>
      <c r="AE127" s="35"/>
      <c r="AR127" s="198" t="s">
        <v>131</v>
      </c>
      <c r="AT127" s="198" t="s">
        <v>135</v>
      </c>
      <c r="AU127" s="198" t="s">
        <v>93</v>
      </c>
      <c r="AY127" s="18" t="s">
        <v>132</v>
      </c>
      <c r="BE127" s="199">
        <f>IF(N127="základní",J127,0)</f>
        <v>0</v>
      </c>
      <c r="BF127" s="199">
        <f>IF(N127="snížená",J127,0)</f>
        <v>0</v>
      </c>
      <c r="BG127" s="199">
        <f>IF(N127="zákl. přenesená",J127,0)</f>
        <v>0</v>
      </c>
      <c r="BH127" s="199">
        <f>IF(N127="sníž. přenesená",J127,0)</f>
        <v>0</v>
      </c>
      <c r="BI127" s="199">
        <f>IF(N127="nulová",J127,0)</f>
        <v>0</v>
      </c>
      <c r="BJ127" s="18" t="s">
        <v>21</v>
      </c>
      <c r="BK127" s="199">
        <f>ROUND(I127*H127,2)</f>
        <v>0</v>
      </c>
      <c r="BL127" s="18" t="s">
        <v>131</v>
      </c>
      <c r="BM127" s="198" t="s">
        <v>1010</v>
      </c>
    </row>
    <row r="128" spans="1:65" s="2" customFormat="1" ht="302.25">
      <c r="A128" s="35"/>
      <c r="B128" s="36"/>
      <c r="C128" s="37"/>
      <c r="D128" s="202" t="s">
        <v>1011</v>
      </c>
      <c r="E128" s="37"/>
      <c r="F128" s="262" t="s">
        <v>1012</v>
      </c>
      <c r="G128" s="37"/>
      <c r="H128" s="37"/>
      <c r="I128" s="263"/>
      <c r="J128" s="37"/>
      <c r="K128" s="37"/>
      <c r="L128" s="40"/>
      <c r="M128" s="264"/>
      <c r="N128" s="265"/>
      <c r="O128" s="72"/>
      <c r="P128" s="72"/>
      <c r="Q128" s="72"/>
      <c r="R128" s="72"/>
      <c r="S128" s="72"/>
      <c r="T128" s="73"/>
      <c r="U128" s="35"/>
      <c r="V128" s="35"/>
      <c r="W128" s="35"/>
      <c r="X128" s="35"/>
      <c r="Y128" s="35"/>
      <c r="Z128" s="35"/>
      <c r="AA128" s="35"/>
      <c r="AB128" s="35"/>
      <c r="AC128" s="35"/>
      <c r="AD128" s="35"/>
      <c r="AE128" s="35"/>
      <c r="AT128" s="18" t="s">
        <v>1011</v>
      </c>
      <c r="AU128" s="18" t="s">
        <v>93</v>
      </c>
    </row>
    <row r="129" spans="1:65" s="14" customFormat="1" ht="11.25">
      <c r="B129" s="211"/>
      <c r="C129" s="212"/>
      <c r="D129" s="202" t="s">
        <v>231</v>
      </c>
      <c r="E129" s="213" t="s">
        <v>1</v>
      </c>
      <c r="F129" s="214" t="s">
        <v>1013</v>
      </c>
      <c r="G129" s="212"/>
      <c r="H129" s="215">
        <v>187.2</v>
      </c>
      <c r="I129" s="216"/>
      <c r="J129" s="212"/>
      <c r="K129" s="212"/>
      <c r="L129" s="217"/>
      <c r="M129" s="218"/>
      <c r="N129" s="219"/>
      <c r="O129" s="219"/>
      <c r="P129" s="219"/>
      <c r="Q129" s="219"/>
      <c r="R129" s="219"/>
      <c r="S129" s="219"/>
      <c r="T129" s="220"/>
      <c r="AT129" s="221" t="s">
        <v>231</v>
      </c>
      <c r="AU129" s="221" t="s">
        <v>93</v>
      </c>
      <c r="AV129" s="14" t="s">
        <v>93</v>
      </c>
      <c r="AW129" s="14" t="s">
        <v>41</v>
      </c>
      <c r="AX129" s="14" t="s">
        <v>21</v>
      </c>
      <c r="AY129" s="221" t="s">
        <v>132</v>
      </c>
    </row>
    <row r="130" spans="1:65" s="2" customFormat="1" ht="21.75" customHeight="1">
      <c r="A130" s="35"/>
      <c r="B130" s="36"/>
      <c r="C130" s="187" t="s">
        <v>144</v>
      </c>
      <c r="D130" s="187" t="s">
        <v>135</v>
      </c>
      <c r="E130" s="188" t="s">
        <v>1014</v>
      </c>
      <c r="F130" s="189" t="s">
        <v>1015</v>
      </c>
      <c r="G130" s="190" t="s">
        <v>220</v>
      </c>
      <c r="H130" s="191">
        <v>187.2</v>
      </c>
      <c r="I130" s="192"/>
      <c r="J130" s="193">
        <f>ROUND(I130*H130,2)</f>
        <v>0</v>
      </c>
      <c r="K130" s="189" t="s">
        <v>1009</v>
      </c>
      <c r="L130" s="40"/>
      <c r="M130" s="194" t="s">
        <v>1</v>
      </c>
      <c r="N130" s="195" t="s">
        <v>49</v>
      </c>
      <c r="O130" s="72"/>
      <c r="P130" s="196">
        <f>O130*H130</f>
        <v>0</v>
      </c>
      <c r="Q130" s="196">
        <v>0</v>
      </c>
      <c r="R130" s="196">
        <f>Q130*H130</f>
        <v>0</v>
      </c>
      <c r="S130" s="196">
        <v>0</v>
      </c>
      <c r="T130" s="197">
        <f>S130*H130</f>
        <v>0</v>
      </c>
      <c r="U130" s="35"/>
      <c r="V130" s="35"/>
      <c r="W130" s="35"/>
      <c r="X130" s="35"/>
      <c r="Y130" s="35"/>
      <c r="Z130" s="35"/>
      <c r="AA130" s="35"/>
      <c r="AB130" s="35"/>
      <c r="AC130" s="35"/>
      <c r="AD130" s="35"/>
      <c r="AE130" s="35"/>
      <c r="AR130" s="198" t="s">
        <v>131</v>
      </c>
      <c r="AT130" s="198" t="s">
        <v>135</v>
      </c>
      <c r="AU130" s="198" t="s">
        <v>93</v>
      </c>
      <c r="AY130" s="18" t="s">
        <v>132</v>
      </c>
      <c r="BE130" s="199">
        <f>IF(N130="základní",J130,0)</f>
        <v>0</v>
      </c>
      <c r="BF130" s="199">
        <f>IF(N130="snížená",J130,0)</f>
        <v>0</v>
      </c>
      <c r="BG130" s="199">
        <f>IF(N130="zákl. přenesená",J130,0)</f>
        <v>0</v>
      </c>
      <c r="BH130" s="199">
        <f>IF(N130="sníž. přenesená",J130,0)</f>
        <v>0</v>
      </c>
      <c r="BI130" s="199">
        <f>IF(N130="nulová",J130,0)</f>
        <v>0</v>
      </c>
      <c r="BJ130" s="18" t="s">
        <v>21</v>
      </c>
      <c r="BK130" s="199">
        <f>ROUND(I130*H130,2)</f>
        <v>0</v>
      </c>
      <c r="BL130" s="18" t="s">
        <v>131</v>
      </c>
      <c r="BM130" s="198" t="s">
        <v>1016</v>
      </c>
    </row>
    <row r="131" spans="1:65" s="2" customFormat="1" ht="19.5">
      <c r="A131" s="35"/>
      <c r="B131" s="36"/>
      <c r="C131" s="37"/>
      <c r="D131" s="202" t="s">
        <v>1011</v>
      </c>
      <c r="E131" s="37"/>
      <c r="F131" s="262" t="s">
        <v>1017</v>
      </c>
      <c r="G131" s="37"/>
      <c r="H131" s="37"/>
      <c r="I131" s="263"/>
      <c r="J131" s="37"/>
      <c r="K131" s="37"/>
      <c r="L131" s="40"/>
      <c r="M131" s="264"/>
      <c r="N131" s="265"/>
      <c r="O131" s="72"/>
      <c r="P131" s="72"/>
      <c r="Q131" s="72"/>
      <c r="R131" s="72"/>
      <c r="S131" s="72"/>
      <c r="T131" s="73"/>
      <c r="U131" s="35"/>
      <c r="V131" s="35"/>
      <c r="W131" s="35"/>
      <c r="X131" s="35"/>
      <c r="Y131" s="35"/>
      <c r="Z131" s="35"/>
      <c r="AA131" s="35"/>
      <c r="AB131" s="35"/>
      <c r="AC131" s="35"/>
      <c r="AD131" s="35"/>
      <c r="AE131" s="35"/>
      <c r="AT131" s="18" t="s">
        <v>1011</v>
      </c>
      <c r="AU131" s="18" t="s">
        <v>93</v>
      </c>
    </row>
    <row r="132" spans="1:65" s="14" customFormat="1" ht="11.25">
      <c r="B132" s="211"/>
      <c r="C132" s="212"/>
      <c r="D132" s="202" t="s">
        <v>231</v>
      </c>
      <c r="E132" s="213" t="s">
        <v>1</v>
      </c>
      <c r="F132" s="214" t="s">
        <v>1013</v>
      </c>
      <c r="G132" s="212"/>
      <c r="H132" s="215">
        <v>187.2</v>
      </c>
      <c r="I132" s="216"/>
      <c r="J132" s="212"/>
      <c r="K132" s="212"/>
      <c r="L132" s="217"/>
      <c r="M132" s="218"/>
      <c r="N132" s="219"/>
      <c r="O132" s="219"/>
      <c r="P132" s="219"/>
      <c r="Q132" s="219"/>
      <c r="R132" s="219"/>
      <c r="S132" s="219"/>
      <c r="T132" s="220"/>
      <c r="AT132" s="221" t="s">
        <v>231</v>
      </c>
      <c r="AU132" s="221" t="s">
        <v>93</v>
      </c>
      <c r="AV132" s="14" t="s">
        <v>93</v>
      </c>
      <c r="AW132" s="14" t="s">
        <v>41</v>
      </c>
      <c r="AX132" s="14" t="s">
        <v>21</v>
      </c>
      <c r="AY132" s="221" t="s">
        <v>132</v>
      </c>
    </row>
    <row r="133" spans="1:65" s="2" customFormat="1" ht="55.5" customHeight="1">
      <c r="A133" s="35"/>
      <c r="B133" s="36"/>
      <c r="C133" s="187" t="s">
        <v>131</v>
      </c>
      <c r="D133" s="187" t="s">
        <v>135</v>
      </c>
      <c r="E133" s="188" t="s">
        <v>325</v>
      </c>
      <c r="F133" s="189" t="s">
        <v>1018</v>
      </c>
      <c r="G133" s="190" t="s">
        <v>229</v>
      </c>
      <c r="H133" s="191">
        <v>350.03199999999998</v>
      </c>
      <c r="I133" s="192"/>
      <c r="J133" s="193">
        <f>ROUND(I133*H133,2)</f>
        <v>0</v>
      </c>
      <c r="K133" s="189" t="s">
        <v>221</v>
      </c>
      <c r="L133" s="40"/>
      <c r="M133" s="194" t="s">
        <v>1</v>
      </c>
      <c r="N133" s="195" t="s">
        <v>49</v>
      </c>
      <c r="O133" s="72"/>
      <c r="P133" s="196">
        <f>O133*H133</f>
        <v>0</v>
      </c>
      <c r="Q133" s="196">
        <v>0</v>
      </c>
      <c r="R133" s="196">
        <f>Q133*H133</f>
        <v>0</v>
      </c>
      <c r="S133" s="196">
        <v>0</v>
      </c>
      <c r="T133" s="197">
        <f>S133*H133</f>
        <v>0</v>
      </c>
      <c r="U133" s="35"/>
      <c r="V133" s="35"/>
      <c r="W133" s="35"/>
      <c r="X133" s="35"/>
      <c r="Y133" s="35"/>
      <c r="Z133" s="35"/>
      <c r="AA133" s="35"/>
      <c r="AB133" s="35"/>
      <c r="AC133" s="35"/>
      <c r="AD133" s="35"/>
      <c r="AE133" s="35"/>
      <c r="AR133" s="198" t="s">
        <v>131</v>
      </c>
      <c r="AT133" s="198" t="s">
        <v>135</v>
      </c>
      <c r="AU133" s="198" t="s">
        <v>93</v>
      </c>
      <c r="AY133" s="18" t="s">
        <v>132</v>
      </c>
      <c r="BE133" s="199">
        <f>IF(N133="základní",J133,0)</f>
        <v>0</v>
      </c>
      <c r="BF133" s="199">
        <f>IF(N133="snížená",J133,0)</f>
        <v>0</v>
      </c>
      <c r="BG133" s="199">
        <f>IF(N133="zákl. přenesená",J133,0)</f>
        <v>0</v>
      </c>
      <c r="BH133" s="199">
        <f>IF(N133="sníž. přenesená",J133,0)</f>
        <v>0</v>
      </c>
      <c r="BI133" s="199">
        <f>IF(N133="nulová",J133,0)</f>
        <v>0</v>
      </c>
      <c r="BJ133" s="18" t="s">
        <v>21</v>
      </c>
      <c r="BK133" s="199">
        <f>ROUND(I133*H133,2)</f>
        <v>0</v>
      </c>
      <c r="BL133" s="18" t="s">
        <v>131</v>
      </c>
      <c r="BM133" s="198" t="s">
        <v>1019</v>
      </c>
    </row>
    <row r="134" spans="1:65" s="14" customFormat="1" ht="11.25">
      <c r="B134" s="211"/>
      <c r="C134" s="212"/>
      <c r="D134" s="202" t="s">
        <v>231</v>
      </c>
      <c r="E134" s="213" t="s">
        <v>1</v>
      </c>
      <c r="F134" s="214" t="s">
        <v>1006</v>
      </c>
      <c r="G134" s="212"/>
      <c r="H134" s="215">
        <v>350.03199999999998</v>
      </c>
      <c r="I134" s="216"/>
      <c r="J134" s="212"/>
      <c r="K134" s="212"/>
      <c r="L134" s="217"/>
      <c r="M134" s="218"/>
      <c r="N134" s="219"/>
      <c r="O134" s="219"/>
      <c r="P134" s="219"/>
      <c r="Q134" s="219"/>
      <c r="R134" s="219"/>
      <c r="S134" s="219"/>
      <c r="T134" s="220"/>
      <c r="AT134" s="221" t="s">
        <v>231</v>
      </c>
      <c r="AU134" s="221" t="s">
        <v>93</v>
      </c>
      <c r="AV134" s="14" t="s">
        <v>93</v>
      </c>
      <c r="AW134" s="14" t="s">
        <v>41</v>
      </c>
      <c r="AX134" s="14" t="s">
        <v>21</v>
      </c>
      <c r="AY134" s="221" t="s">
        <v>132</v>
      </c>
    </row>
    <row r="135" spans="1:65" s="2" customFormat="1" ht="16.5" customHeight="1">
      <c r="A135" s="35"/>
      <c r="B135" s="36"/>
      <c r="C135" s="187" t="s">
        <v>151</v>
      </c>
      <c r="D135" s="187" t="s">
        <v>135</v>
      </c>
      <c r="E135" s="188" t="s">
        <v>332</v>
      </c>
      <c r="F135" s="189" t="s">
        <v>1020</v>
      </c>
      <c r="G135" s="190" t="s">
        <v>229</v>
      </c>
      <c r="H135" s="191">
        <v>350.03199999999998</v>
      </c>
      <c r="I135" s="192"/>
      <c r="J135" s="193">
        <f>ROUND(I135*H135,2)</f>
        <v>0</v>
      </c>
      <c r="K135" s="189" t="s">
        <v>221</v>
      </c>
      <c r="L135" s="40"/>
      <c r="M135" s="194" t="s">
        <v>1</v>
      </c>
      <c r="N135" s="195" t="s">
        <v>49</v>
      </c>
      <c r="O135" s="72"/>
      <c r="P135" s="196">
        <f>O135*H135</f>
        <v>0</v>
      </c>
      <c r="Q135" s="196">
        <v>0</v>
      </c>
      <c r="R135" s="196">
        <f>Q135*H135</f>
        <v>0</v>
      </c>
      <c r="S135" s="196">
        <v>0</v>
      </c>
      <c r="T135" s="197">
        <f>S135*H135</f>
        <v>0</v>
      </c>
      <c r="U135" s="35"/>
      <c r="V135" s="35"/>
      <c r="W135" s="35"/>
      <c r="X135" s="35"/>
      <c r="Y135" s="35"/>
      <c r="Z135" s="35"/>
      <c r="AA135" s="35"/>
      <c r="AB135" s="35"/>
      <c r="AC135" s="35"/>
      <c r="AD135" s="35"/>
      <c r="AE135" s="35"/>
      <c r="AR135" s="198" t="s">
        <v>131</v>
      </c>
      <c r="AT135" s="198" t="s">
        <v>135</v>
      </c>
      <c r="AU135" s="198" t="s">
        <v>93</v>
      </c>
      <c r="AY135" s="18" t="s">
        <v>132</v>
      </c>
      <c r="BE135" s="199">
        <f>IF(N135="základní",J135,0)</f>
        <v>0</v>
      </c>
      <c r="BF135" s="199">
        <f>IF(N135="snížená",J135,0)</f>
        <v>0</v>
      </c>
      <c r="BG135" s="199">
        <f>IF(N135="zákl. přenesená",J135,0)</f>
        <v>0</v>
      </c>
      <c r="BH135" s="199">
        <f>IF(N135="sníž. přenesená",J135,0)</f>
        <v>0</v>
      </c>
      <c r="BI135" s="199">
        <f>IF(N135="nulová",J135,0)</f>
        <v>0</v>
      </c>
      <c r="BJ135" s="18" t="s">
        <v>21</v>
      </c>
      <c r="BK135" s="199">
        <f>ROUND(I135*H135,2)</f>
        <v>0</v>
      </c>
      <c r="BL135" s="18" t="s">
        <v>131</v>
      </c>
      <c r="BM135" s="198" t="s">
        <v>1021</v>
      </c>
    </row>
    <row r="136" spans="1:65" s="14" customFormat="1" ht="11.25">
      <c r="B136" s="211"/>
      <c r="C136" s="212"/>
      <c r="D136" s="202" t="s">
        <v>231</v>
      </c>
      <c r="E136" s="213" t="s">
        <v>1</v>
      </c>
      <c r="F136" s="214" t="s">
        <v>1006</v>
      </c>
      <c r="G136" s="212"/>
      <c r="H136" s="215">
        <v>350.03199999999998</v>
      </c>
      <c r="I136" s="216"/>
      <c r="J136" s="212"/>
      <c r="K136" s="212"/>
      <c r="L136" s="217"/>
      <c r="M136" s="218"/>
      <c r="N136" s="219"/>
      <c r="O136" s="219"/>
      <c r="P136" s="219"/>
      <c r="Q136" s="219"/>
      <c r="R136" s="219"/>
      <c r="S136" s="219"/>
      <c r="T136" s="220"/>
      <c r="AT136" s="221" t="s">
        <v>231</v>
      </c>
      <c r="AU136" s="221" t="s">
        <v>93</v>
      </c>
      <c r="AV136" s="14" t="s">
        <v>93</v>
      </c>
      <c r="AW136" s="14" t="s">
        <v>41</v>
      </c>
      <c r="AX136" s="14" t="s">
        <v>21</v>
      </c>
      <c r="AY136" s="221" t="s">
        <v>132</v>
      </c>
    </row>
    <row r="137" spans="1:65" s="2" customFormat="1" ht="44.25" customHeight="1">
      <c r="A137" s="35"/>
      <c r="B137" s="36"/>
      <c r="C137" s="187" t="s">
        <v>155</v>
      </c>
      <c r="D137" s="187" t="s">
        <v>135</v>
      </c>
      <c r="E137" s="188" t="s">
        <v>336</v>
      </c>
      <c r="F137" s="189" t="s">
        <v>1022</v>
      </c>
      <c r="G137" s="190" t="s">
        <v>338</v>
      </c>
      <c r="H137" s="191">
        <v>665.06100000000004</v>
      </c>
      <c r="I137" s="192"/>
      <c r="J137" s="193">
        <f>ROUND(I137*H137,2)</f>
        <v>0</v>
      </c>
      <c r="K137" s="189" t="s">
        <v>221</v>
      </c>
      <c r="L137" s="40"/>
      <c r="M137" s="194" t="s">
        <v>1</v>
      </c>
      <c r="N137" s="195" t="s">
        <v>49</v>
      </c>
      <c r="O137" s="72"/>
      <c r="P137" s="196">
        <f>O137*H137</f>
        <v>0</v>
      </c>
      <c r="Q137" s="196">
        <v>0</v>
      </c>
      <c r="R137" s="196">
        <f>Q137*H137</f>
        <v>0</v>
      </c>
      <c r="S137" s="196">
        <v>0</v>
      </c>
      <c r="T137" s="197">
        <f>S137*H137</f>
        <v>0</v>
      </c>
      <c r="U137" s="35"/>
      <c r="V137" s="35"/>
      <c r="W137" s="35"/>
      <c r="X137" s="35"/>
      <c r="Y137" s="35"/>
      <c r="Z137" s="35"/>
      <c r="AA137" s="35"/>
      <c r="AB137" s="35"/>
      <c r="AC137" s="35"/>
      <c r="AD137" s="35"/>
      <c r="AE137" s="35"/>
      <c r="AR137" s="198" t="s">
        <v>131</v>
      </c>
      <c r="AT137" s="198" t="s">
        <v>135</v>
      </c>
      <c r="AU137" s="198" t="s">
        <v>93</v>
      </c>
      <c r="AY137" s="18" t="s">
        <v>132</v>
      </c>
      <c r="BE137" s="199">
        <f>IF(N137="základní",J137,0)</f>
        <v>0</v>
      </c>
      <c r="BF137" s="199">
        <f>IF(N137="snížená",J137,0)</f>
        <v>0</v>
      </c>
      <c r="BG137" s="199">
        <f>IF(N137="zákl. přenesená",J137,0)</f>
        <v>0</v>
      </c>
      <c r="BH137" s="199">
        <f>IF(N137="sníž. přenesená",J137,0)</f>
        <v>0</v>
      </c>
      <c r="BI137" s="199">
        <f>IF(N137="nulová",J137,0)</f>
        <v>0</v>
      </c>
      <c r="BJ137" s="18" t="s">
        <v>21</v>
      </c>
      <c r="BK137" s="199">
        <f>ROUND(I137*H137,2)</f>
        <v>0</v>
      </c>
      <c r="BL137" s="18" t="s">
        <v>131</v>
      </c>
      <c r="BM137" s="198" t="s">
        <v>1023</v>
      </c>
    </row>
    <row r="138" spans="1:65" s="14" customFormat="1" ht="11.25">
      <c r="B138" s="211"/>
      <c r="C138" s="212"/>
      <c r="D138" s="202" t="s">
        <v>231</v>
      </c>
      <c r="E138" s="213" t="s">
        <v>1</v>
      </c>
      <c r="F138" s="214" t="s">
        <v>1024</v>
      </c>
      <c r="G138" s="212"/>
      <c r="H138" s="215">
        <v>665.06079999999997</v>
      </c>
      <c r="I138" s="216"/>
      <c r="J138" s="212"/>
      <c r="K138" s="212"/>
      <c r="L138" s="217"/>
      <c r="M138" s="218"/>
      <c r="N138" s="219"/>
      <c r="O138" s="219"/>
      <c r="P138" s="219"/>
      <c r="Q138" s="219"/>
      <c r="R138" s="219"/>
      <c r="S138" s="219"/>
      <c r="T138" s="220"/>
      <c r="AT138" s="221" t="s">
        <v>231</v>
      </c>
      <c r="AU138" s="221" t="s">
        <v>93</v>
      </c>
      <c r="AV138" s="14" t="s">
        <v>93</v>
      </c>
      <c r="AW138" s="14" t="s">
        <v>41</v>
      </c>
      <c r="AX138" s="14" t="s">
        <v>21</v>
      </c>
      <c r="AY138" s="221" t="s">
        <v>132</v>
      </c>
    </row>
    <row r="139" spans="1:65" s="2" customFormat="1" ht="16.5" customHeight="1">
      <c r="A139" s="35"/>
      <c r="B139" s="36"/>
      <c r="C139" s="187" t="s">
        <v>159</v>
      </c>
      <c r="D139" s="187" t="s">
        <v>135</v>
      </c>
      <c r="E139" s="188" t="s">
        <v>1025</v>
      </c>
      <c r="F139" s="189" t="s">
        <v>1026</v>
      </c>
      <c r="G139" s="190" t="s">
        <v>229</v>
      </c>
      <c r="H139" s="191">
        <v>255.53200000000001</v>
      </c>
      <c r="I139" s="192"/>
      <c r="J139" s="193">
        <f>ROUND(I139*H139,2)</f>
        <v>0</v>
      </c>
      <c r="K139" s="189" t="s">
        <v>1009</v>
      </c>
      <c r="L139" s="40"/>
      <c r="M139" s="194" t="s">
        <v>1</v>
      </c>
      <c r="N139" s="195" t="s">
        <v>49</v>
      </c>
      <c r="O139" s="72"/>
      <c r="P139" s="196">
        <f>O139*H139</f>
        <v>0</v>
      </c>
      <c r="Q139" s="196">
        <v>0</v>
      </c>
      <c r="R139" s="196">
        <f>Q139*H139</f>
        <v>0</v>
      </c>
      <c r="S139" s="196">
        <v>0</v>
      </c>
      <c r="T139" s="197">
        <f>S139*H139</f>
        <v>0</v>
      </c>
      <c r="U139" s="35"/>
      <c r="V139" s="35"/>
      <c r="W139" s="35"/>
      <c r="X139" s="35"/>
      <c r="Y139" s="35"/>
      <c r="Z139" s="35"/>
      <c r="AA139" s="35"/>
      <c r="AB139" s="35"/>
      <c r="AC139" s="35"/>
      <c r="AD139" s="35"/>
      <c r="AE139" s="35"/>
      <c r="AR139" s="198" t="s">
        <v>131</v>
      </c>
      <c r="AT139" s="198" t="s">
        <v>135</v>
      </c>
      <c r="AU139" s="198" t="s">
        <v>93</v>
      </c>
      <c r="AY139" s="18" t="s">
        <v>132</v>
      </c>
      <c r="BE139" s="199">
        <f>IF(N139="základní",J139,0)</f>
        <v>0</v>
      </c>
      <c r="BF139" s="199">
        <f>IF(N139="snížená",J139,0)</f>
        <v>0</v>
      </c>
      <c r="BG139" s="199">
        <f>IF(N139="zákl. přenesená",J139,0)</f>
        <v>0</v>
      </c>
      <c r="BH139" s="199">
        <f>IF(N139="sníž. přenesená",J139,0)</f>
        <v>0</v>
      </c>
      <c r="BI139" s="199">
        <f>IF(N139="nulová",J139,0)</f>
        <v>0</v>
      </c>
      <c r="BJ139" s="18" t="s">
        <v>21</v>
      </c>
      <c r="BK139" s="199">
        <f>ROUND(I139*H139,2)</f>
        <v>0</v>
      </c>
      <c r="BL139" s="18" t="s">
        <v>131</v>
      </c>
      <c r="BM139" s="198" t="s">
        <v>1027</v>
      </c>
    </row>
    <row r="140" spans="1:65" s="14" customFormat="1" ht="11.25">
      <c r="B140" s="211"/>
      <c r="C140" s="212"/>
      <c r="D140" s="202" t="s">
        <v>231</v>
      </c>
      <c r="E140" s="213" t="s">
        <v>1</v>
      </c>
      <c r="F140" s="214" t="s">
        <v>1028</v>
      </c>
      <c r="G140" s="212"/>
      <c r="H140" s="215">
        <v>255.53199999999998</v>
      </c>
      <c r="I140" s="216"/>
      <c r="J140" s="212"/>
      <c r="K140" s="212"/>
      <c r="L140" s="217"/>
      <c r="M140" s="218"/>
      <c r="N140" s="219"/>
      <c r="O140" s="219"/>
      <c r="P140" s="219"/>
      <c r="Q140" s="219"/>
      <c r="R140" s="219"/>
      <c r="S140" s="219"/>
      <c r="T140" s="220"/>
      <c r="AT140" s="221" t="s">
        <v>231</v>
      </c>
      <c r="AU140" s="221" t="s">
        <v>93</v>
      </c>
      <c r="AV140" s="14" t="s">
        <v>93</v>
      </c>
      <c r="AW140" s="14" t="s">
        <v>41</v>
      </c>
      <c r="AX140" s="14" t="s">
        <v>21</v>
      </c>
      <c r="AY140" s="221" t="s">
        <v>132</v>
      </c>
    </row>
    <row r="141" spans="1:65" s="12" customFormat="1" ht="22.9" customHeight="1">
      <c r="B141" s="171"/>
      <c r="C141" s="172"/>
      <c r="D141" s="173" t="s">
        <v>83</v>
      </c>
      <c r="E141" s="185" t="s">
        <v>144</v>
      </c>
      <c r="F141" s="185" t="s">
        <v>441</v>
      </c>
      <c r="G141" s="172"/>
      <c r="H141" s="172"/>
      <c r="I141" s="175"/>
      <c r="J141" s="186">
        <f>BK141</f>
        <v>0</v>
      </c>
      <c r="K141" s="172"/>
      <c r="L141" s="177"/>
      <c r="M141" s="178"/>
      <c r="N141" s="179"/>
      <c r="O141" s="179"/>
      <c r="P141" s="180">
        <f>SUM(P142:P143)</f>
        <v>0</v>
      </c>
      <c r="Q141" s="179"/>
      <c r="R141" s="180">
        <f>SUM(R142:R143)</f>
        <v>0</v>
      </c>
      <c r="S141" s="179"/>
      <c r="T141" s="181">
        <f>SUM(T142:T143)</f>
        <v>0</v>
      </c>
      <c r="AR141" s="182" t="s">
        <v>21</v>
      </c>
      <c r="AT141" s="183" t="s">
        <v>83</v>
      </c>
      <c r="AU141" s="183" t="s">
        <v>21</v>
      </c>
      <c r="AY141" s="182" t="s">
        <v>132</v>
      </c>
      <c r="BK141" s="184">
        <f>SUM(BK142:BK143)</f>
        <v>0</v>
      </c>
    </row>
    <row r="142" spans="1:65" s="2" customFormat="1" ht="16.5" customHeight="1">
      <c r="A142" s="35"/>
      <c r="B142" s="36"/>
      <c r="C142" s="187" t="s">
        <v>163</v>
      </c>
      <c r="D142" s="187" t="s">
        <v>135</v>
      </c>
      <c r="E142" s="188" t="s">
        <v>1029</v>
      </c>
      <c r="F142" s="189" t="s">
        <v>1030</v>
      </c>
      <c r="G142" s="190" t="s">
        <v>478</v>
      </c>
      <c r="H142" s="191">
        <v>2.4</v>
      </c>
      <c r="I142" s="192"/>
      <c r="J142" s="193">
        <f>ROUND(I142*H142,2)</f>
        <v>0</v>
      </c>
      <c r="K142" s="189" t="s">
        <v>1009</v>
      </c>
      <c r="L142" s="40"/>
      <c r="M142" s="194" t="s">
        <v>1</v>
      </c>
      <c r="N142" s="195" t="s">
        <v>49</v>
      </c>
      <c r="O142" s="72"/>
      <c r="P142" s="196">
        <f>O142*H142</f>
        <v>0</v>
      </c>
      <c r="Q142" s="196">
        <v>0</v>
      </c>
      <c r="R142" s="196">
        <f>Q142*H142</f>
        <v>0</v>
      </c>
      <c r="S142" s="196">
        <v>0</v>
      </c>
      <c r="T142" s="197">
        <f>S142*H142</f>
        <v>0</v>
      </c>
      <c r="U142" s="35"/>
      <c r="V142" s="35"/>
      <c r="W142" s="35"/>
      <c r="X142" s="35"/>
      <c r="Y142" s="35"/>
      <c r="Z142" s="35"/>
      <c r="AA142" s="35"/>
      <c r="AB142" s="35"/>
      <c r="AC142" s="35"/>
      <c r="AD142" s="35"/>
      <c r="AE142" s="35"/>
      <c r="AR142" s="198" t="s">
        <v>131</v>
      </c>
      <c r="AT142" s="198" t="s">
        <v>135</v>
      </c>
      <c r="AU142" s="198" t="s">
        <v>93</v>
      </c>
      <c r="AY142" s="18" t="s">
        <v>132</v>
      </c>
      <c r="BE142" s="199">
        <f>IF(N142="základní",J142,0)</f>
        <v>0</v>
      </c>
      <c r="BF142" s="199">
        <f>IF(N142="snížená",J142,0)</f>
        <v>0</v>
      </c>
      <c r="BG142" s="199">
        <f>IF(N142="zákl. přenesená",J142,0)</f>
        <v>0</v>
      </c>
      <c r="BH142" s="199">
        <f>IF(N142="sníž. přenesená",J142,0)</f>
        <v>0</v>
      </c>
      <c r="BI142" s="199">
        <f>IF(N142="nulová",J142,0)</f>
        <v>0</v>
      </c>
      <c r="BJ142" s="18" t="s">
        <v>21</v>
      </c>
      <c r="BK142" s="199">
        <f>ROUND(I142*H142,2)</f>
        <v>0</v>
      </c>
      <c r="BL142" s="18" t="s">
        <v>131</v>
      </c>
      <c r="BM142" s="198" t="s">
        <v>1031</v>
      </c>
    </row>
    <row r="143" spans="1:65" s="2" customFormat="1" ht="58.5">
      <c r="A143" s="35"/>
      <c r="B143" s="36"/>
      <c r="C143" s="37"/>
      <c r="D143" s="202" t="s">
        <v>1011</v>
      </c>
      <c r="E143" s="37"/>
      <c r="F143" s="262" t="s">
        <v>1032</v>
      </c>
      <c r="G143" s="37"/>
      <c r="H143" s="37"/>
      <c r="I143" s="263"/>
      <c r="J143" s="37"/>
      <c r="K143" s="37"/>
      <c r="L143" s="40"/>
      <c r="M143" s="264"/>
      <c r="N143" s="265"/>
      <c r="O143" s="72"/>
      <c r="P143" s="72"/>
      <c r="Q143" s="72"/>
      <c r="R143" s="72"/>
      <c r="S143" s="72"/>
      <c r="T143" s="73"/>
      <c r="U143" s="35"/>
      <c r="V143" s="35"/>
      <c r="W143" s="35"/>
      <c r="X143" s="35"/>
      <c r="Y143" s="35"/>
      <c r="Z143" s="35"/>
      <c r="AA143" s="35"/>
      <c r="AB143" s="35"/>
      <c r="AC143" s="35"/>
      <c r="AD143" s="35"/>
      <c r="AE143" s="35"/>
      <c r="AT143" s="18" t="s">
        <v>1011</v>
      </c>
      <c r="AU143" s="18" t="s">
        <v>93</v>
      </c>
    </row>
    <row r="144" spans="1:65" s="12" customFormat="1" ht="22.9" customHeight="1">
      <c r="B144" s="171"/>
      <c r="C144" s="172"/>
      <c r="D144" s="173" t="s">
        <v>83</v>
      </c>
      <c r="E144" s="185" t="s">
        <v>131</v>
      </c>
      <c r="F144" s="185" t="s">
        <v>1033</v>
      </c>
      <c r="G144" s="172"/>
      <c r="H144" s="172"/>
      <c r="I144" s="175"/>
      <c r="J144" s="186">
        <f>BK144</f>
        <v>0</v>
      </c>
      <c r="K144" s="172"/>
      <c r="L144" s="177"/>
      <c r="M144" s="178"/>
      <c r="N144" s="179"/>
      <c r="O144" s="179"/>
      <c r="P144" s="180">
        <f>SUM(P145:P148)</f>
        <v>0</v>
      </c>
      <c r="Q144" s="179"/>
      <c r="R144" s="180">
        <f>SUM(R145:R148)</f>
        <v>0</v>
      </c>
      <c r="S144" s="179"/>
      <c r="T144" s="181">
        <f>SUM(T145:T148)</f>
        <v>0</v>
      </c>
      <c r="AR144" s="182" t="s">
        <v>21</v>
      </c>
      <c r="AT144" s="183" t="s">
        <v>83</v>
      </c>
      <c r="AU144" s="183" t="s">
        <v>21</v>
      </c>
      <c r="AY144" s="182" t="s">
        <v>132</v>
      </c>
      <c r="BK144" s="184">
        <f>SUM(BK145:BK148)</f>
        <v>0</v>
      </c>
    </row>
    <row r="145" spans="1:65" s="2" customFormat="1" ht="24">
      <c r="A145" s="35"/>
      <c r="B145" s="36"/>
      <c r="C145" s="187" t="s">
        <v>167</v>
      </c>
      <c r="D145" s="187" t="s">
        <v>135</v>
      </c>
      <c r="E145" s="188" t="s">
        <v>1034</v>
      </c>
      <c r="F145" s="189" t="s">
        <v>1035</v>
      </c>
      <c r="G145" s="190" t="s">
        <v>229</v>
      </c>
      <c r="H145" s="191">
        <v>5.74</v>
      </c>
      <c r="I145" s="192"/>
      <c r="J145" s="193">
        <f>ROUND(I145*H145,2)</f>
        <v>0</v>
      </c>
      <c r="K145" s="189" t="s">
        <v>221</v>
      </c>
      <c r="L145" s="40"/>
      <c r="M145" s="194" t="s">
        <v>1</v>
      </c>
      <c r="N145" s="195" t="s">
        <v>49</v>
      </c>
      <c r="O145" s="72"/>
      <c r="P145" s="196">
        <f>O145*H145</f>
        <v>0</v>
      </c>
      <c r="Q145" s="196">
        <v>0</v>
      </c>
      <c r="R145" s="196">
        <f>Q145*H145</f>
        <v>0</v>
      </c>
      <c r="S145" s="196">
        <v>0</v>
      </c>
      <c r="T145" s="197">
        <f>S145*H145</f>
        <v>0</v>
      </c>
      <c r="U145" s="35"/>
      <c r="V145" s="35"/>
      <c r="W145" s="35"/>
      <c r="X145" s="35"/>
      <c r="Y145" s="35"/>
      <c r="Z145" s="35"/>
      <c r="AA145" s="35"/>
      <c r="AB145" s="35"/>
      <c r="AC145" s="35"/>
      <c r="AD145" s="35"/>
      <c r="AE145" s="35"/>
      <c r="AR145" s="198" t="s">
        <v>131</v>
      </c>
      <c r="AT145" s="198" t="s">
        <v>135</v>
      </c>
      <c r="AU145" s="198" t="s">
        <v>93</v>
      </c>
      <c r="AY145" s="18" t="s">
        <v>132</v>
      </c>
      <c r="BE145" s="199">
        <f>IF(N145="základní",J145,0)</f>
        <v>0</v>
      </c>
      <c r="BF145" s="199">
        <f>IF(N145="snížená",J145,0)</f>
        <v>0</v>
      </c>
      <c r="BG145" s="199">
        <f>IF(N145="zákl. přenesená",J145,0)</f>
        <v>0</v>
      </c>
      <c r="BH145" s="199">
        <f>IF(N145="sníž. přenesená",J145,0)</f>
        <v>0</v>
      </c>
      <c r="BI145" s="199">
        <f>IF(N145="nulová",J145,0)</f>
        <v>0</v>
      </c>
      <c r="BJ145" s="18" t="s">
        <v>21</v>
      </c>
      <c r="BK145" s="199">
        <f>ROUND(I145*H145,2)</f>
        <v>0</v>
      </c>
      <c r="BL145" s="18" t="s">
        <v>131</v>
      </c>
      <c r="BM145" s="198" t="s">
        <v>1036</v>
      </c>
    </row>
    <row r="146" spans="1:65" s="14" customFormat="1" ht="11.25">
      <c r="B146" s="211"/>
      <c r="C146" s="212"/>
      <c r="D146" s="202" t="s">
        <v>231</v>
      </c>
      <c r="E146" s="213" t="s">
        <v>1</v>
      </c>
      <c r="F146" s="214" t="s">
        <v>1037</v>
      </c>
      <c r="G146" s="212"/>
      <c r="H146" s="215">
        <v>5.74</v>
      </c>
      <c r="I146" s="216"/>
      <c r="J146" s="212"/>
      <c r="K146" s="212"/>
      <c r="L146" s="217"/>
      <c r="M146" s="218"/>
      <c r="N146" s="219"/>
      <c r="O146" s="219"/>
      <c r="P146" s="219"/>
      <c r="Q146" s="219"/>
      <c r="R146" s="219"/>
      <c r="S146" s="219"/>
      <c r="T146" s="220"/>
      <c r="AT146" s="221" t="s">
        <v>231</v>
      </c>
      <c r="AU146" s="221" t="s">
        <v>93</v>
      </c>
      <c r="AV146" s="14" t="s">
        <v>93</v>
      </c>
      <c r="AW146" s="14" t="s">
        <v>41</v>
      </c>
      <c r="AX146" s="14" t="s">
        <v>21</v>
      </c>
      <c r="AY146" s="221" t="s">
        <v>132</v>
      </c>
    </row>
    <row r="147" spans="1:65" s="2" customFormat="1" ht="36">
      <c r="A147" s="35"/>
      <c r="B147" s="36"/>
      <c r="C147" s="187" t="s">
        <v>26</v>
      </c>
      <c r="D147" s="187" t="s">
        <v>135</v>
      </c>
      <c r="E147" s="188" t="s">
        <v>1038</v>
      </c>
      <c r="F147" s="189" t="s">
        <v>1039</v>
      </c>
      <c r="G147" s="190" t="s">
        <v>229</v>
      </c>
      <c r="H147" s="191">
        <v>0.72799999999999998</v>
      </c>
      <c r="I147" s="192"/>
      <c r="J147" s="193">
        <f>ROUND(I147*H147,2)</f>
        <v>0</v>
      </c>
      <c r="K147" s="189" t="s">
        <v>221</v>
      </c>
      <c r="L147" s="40"/>
      <c r="M147" s="194" t="s">
        <v>1</v>
      </c>
      <c r="N147" s="195" t="s">
        <v>49</v>
      </c>
      <c r="O147" s="72"/>
      <c r="P147" s="196">
        <f>O147*H147</f>
        <v>0</v>
      </c>
      <c r="Q147" s="196">
        <v>0</v>
      </c>
      <c r="R147" s="196">
        <f>Q147*H147</f>
        <v>0</v>
      </c>
      <c r="S147" s="196">
        <v>0</v>
      </c>
      <c r="T147" s="197">
        <f>S147*H147</f>
        <v>0</v>
      </c>
      <c r="U147" s="35"/>
      <c r="V147" s="35"/>
      <c r="W147" s="35"/>
      <c r="X147" s="35"/>
      <c r="Y147" s="35"/>
      <c r="Z147" s="35"/>
      <c r="AA147" s="35"/>
      <c r="AB147" s="35"/>
      <c r="AC147" s="35"/>
      <c r="AD147" s="35"/>
      <c r="AE147" s="35"/>
      <c r="AR147" s="198" t="s">
        <v>131</v>
      </c>
      <c r="AT147" s="198" t="s">
        <v>135</v>
      </c>
      <c r="AU147" s="198" t="s">
        <v>93</v>
      </c>
      <c r="AY147" s="18" t="s">
        <v>132</v>
      </c>
      <c r="BE147" s="199">
        <f>IF(N147="základní",J147,0)</f>
        <v>0</v>
      </c>
      <c r="BF147" s="199">
        <f>IF(N147="snížená",J147,0)</f>
        <v>0</v>
      </c>
      <c r="BG147" s="199">
        <f>IF(N147="zákl. přenesená",J147,0)</f>
        <v>0</v>
      </c>
      <c r="BH147" s="199">
        <f>IF(N147="sníž. přenesená",J147,0)</f>
        <v>0</v>
      </c>
      <c r="BI147" s="199">
        <f>IF(N147="nulová",J147,0)</f>
        <v>0</v>
      </c>
      <c r="BJ147" s="18" t="s">
        <v>21</v>
      </c>
      <c r="BK147" s="199">
        <f>ROUND(I147*H147,2)</f>
        <v>0</v>
      </c>
      <c r="BL147" s="18" t="s">
        <v>131</v>
      </c>
      <c r="BM147" s="198" t="s">
        <v>1040</v>
      </c>
    </row>
    <row r="148" spans="1:65" s="14" customFormat="1" ht="11.25">
      <c r="B148" s="211"/>
      <c r="C148" s="212"/>
      <c r="D148" s="202" t="s">
        <v>231</v>
      </c>
      <c r="E148" s="213" t="s">
        <v>1</v>
      </c>
      <c r="F148" s="214" t="s">
        <v>1041</v>
      </c>
      <c r="G148" s="212"/>
      <c r="H148" s="215">
        <v>0.72799999999999998</v>
      </c>
      <c r="I148" s="216"/>
      <c r="J148" s="212"/>
      <c r="K148" s="212"/>
      <c r="L148" s="217"/>
      <c r="M148" s="218"/>
      <c r="N148" s="219"/>
      <c r="O148" s="219"/>
      <c r="P148" s="219"/>
      <c r="Q148" s="219"/>
      <c r="R148" s="219"/>
      <c r="S148" s="219"/>
      <c r="T148" s="220"/>
      <c r="AT148" s="221" t="s">
        <v>231</v>
      </c>
      <c r="AU148" s="221" t="s">
        <v>93</v>
      </c>
      <c r="AV148" s="14" t="s">
        <v>93</v>
      </c>
      <c r="AW148" s="14" t="s">
        <v>41</v>
      </c>
      <c r="AX148" s="14" t="s">
        <v>21</v>
      </c>
      <c r="AY148" s="221" t="s">
        <v>132</v>
      </c>
    </row>
    <row r="149" spans="1:65" s="12" customFormat="1" ht="22.9" customHeight="1">
      <c r="B149" s="171"/>
      <c r="C149" s="172"/>
      <c r="D149" s="173" t="s">
        <v>83</v>
      </c>
      <c r="E149" s="185" t="s">
        <v>167</v>
      </c>
      <c r="F149" s="185" t="s">
        <v>1042</v>
      </c>
      <c r="G149" s="172"/>
      <c r="H149" s="172"/>
      <c r="I149" s="175"/>
      <c r="J149" s="186">
        <f>BK149</f>
        <v>0</v>
      </c>
      <c r="K149" s="172"/>
      <c r="L149" s="177"/>
      <c r="M149" s="178"/>
      <c r="N149" s="179"/>
      <c r="O149" s="179"/>
      <c r="P149" s="180">
        <f>SUM(P150:P157)</f>
        <v>0</v>
      </c>
      <c r="Q149" s="179"/>
      <c r="R149" s="180">
        <f>SUM(R150:R157)</f>
        <v>268.97287499999999</v>
      </c>
      <c r="S149" s="179"/>
      <c r="T149" s="181">
        <f>SUM(T150:T157)</f>
        <v>0</v>
      </c>
      <c r="AR149" s="182" t="s">
        <v>21</v>
      </c>
      <c r="AT149" s="183" t="s">
        <v>83</v>
      </c>
      <c r="AU149" s="183" t="s">
        <v>21</v>
      </c>
      <c r="AY149" s="182" t="s">
        <v>132</v>
      </c>
      <c r="BK149" s="184">
        <f>SUM(BK150:BK157)</f>
        <v>0</v>
      </c>
    </row>
    <row r="150" spans="1:65" s="2" customFormat="1" ht="16.5" customHeight="1">
      <c r="A150" s="35"/>
      <c r="B150" s="36"/>
      <c r="C150" s="187" t="s">
        <v>176</v>
      </c>
      <c r="D150" s="187" t="s">
        <v>135</v>
      </c>
      <c r="E150" s="188" t="s">
        <v>1043</v>
      </c>
      <c r="F150" s="189" t="s">
        <v>1044</v>
      </c>
      <c r="G150" s="190" t="s">
        <v>478</v>
      </c>
      <c r="H150" s="191">
        <v>2.4</v>
      </c>
      <c r="I150" s="192"/>
      <c r="J150" s="193">
        <f>ROUND(I150*H150,2)</f>
        <v>0</v>
      </c>
      <c r="K150" s="189" t="s">
        <v>221</v>
      </c>
      <c r="L150" s="40"/>
      <c r="M150" s="194" t="s">
        <v>1</v>
      </c>
      <c r="N150" s="195" t="s">
        <v>49</v>
      </c>
      <c r="O150" s="72"/>
      <c r="P150" s="196">
        <f>O150*H150</f>
        <v>0</v>
      </c>
      <c r="Q150" s="196">
        <v>4.0079999999999998E-2</v>
      </c>
      <c r="R150" s="196">
        <f>Q150*H150</f>
        <v>9.6191999999999986E-2</v>
      </c>
      <c r="S150" s="196">
        <v>0</v>
      </c>
      <c r="T150" s="197">
        <f>S150*H150</f>
        <v>0</v>
      </c>
      <c r="U150" s="35"/>
      <c r="V150" s="35"/>
      <c r="W150" s="35"/>
      <c r="X150" s="35"/>
      <c r="Y150" s="35"/>
      <c r="Z150" s="35"/>
      <c r="AA150" s="35"/>
      <c r="AB150" s="35"/>
      <c r="AC150" s="35"/>
      <c r="AD150" s="35"/>
      <c r="AE150" s="35"/>
      <c r="AR150" s="198" t="s">
        <v>131</v>
      </c>
      <c r="AT150" s="198" t="s">
        <v>135</v>
      </c>
      <c r="AU150" s="198" t="s">
        <v>93</v>
      </c>
      <c r="AY150" s="18" t="s">
        <v>132</v>
      </c>
      <c r="BE150" s="199">
        <f>IF(N150="základní",J150,0)</f>
        <v>0</v>
      </c>
      <c r="BF150" s="199">
        <f>IF(N150="snížená",J150,0)</f>
        <v>0</v>
      </c>
      <c r="BG150" s="199">
        <f>IF(N150="zákl. přenesená",J150,0)</f>
        <v>0</v>
      </c>
      <c r="BH150" s="199">
        <f>IF(N150="sníž. přenesená",J150,0)</f>
        <v>0</v>
      </c>
      <c r="BI150" s="199">
        <f>IF(N150="nulová",J150,0)</f>
        <v>0</v>
      </c>
      <c r="BJ150" s="18" t="s">
        <v>21</v>
      </c>
      <c r="BK150" s="199">
        <f>ROUND(I150*H150,2)</f>
        <v>0</v>
      </c>
      <c r="BL150" s="18" t="s">
        <v>131</v>
      </c>
      <c r="BM150" s="198" t="s">
        <v>1045</v>
      </c>
    </row>
    <row r="151" spans="1:65" s="2" customFormat="1" ht="36">
      <c r="A151" s="35"/>
      <c r="B151" s="36"/>
      <c r="C151" s="187" t="s">
        <v>181</v>
      </c>
      <c r="D151" s="187" t="s">
        <v>135</v>
      </c>
      <c r="E151" s="188" t="s">
        <v>1046</v>
      </c>
      <c r="F151" s="189" t="s">
        <v>1047</v>
      </c>
      <c r="G151" s="190" t="s">
        <v>202</v>
      </c>
      <c r="H151" s="191">
        <v>1</v>
      </c>
      <c r="I151" s="192"/>
      <c r="J151" s="193">
        <f>ROUND(I151*H151,2)</f>
        <v>0</v>
      </c>
      <c r="K151" s="189" t="s">
        <v>221</v>
      </c>
      <c r="L151" s="40"/>
      <c r="M151" s="194" t="s">
        <v>1</v>
      </c>
      <c r="N151" s="195" t="s">
        <v>49</v>
      </c>
      <c r="O151" s="72"/>
      <c r="P151" s="196">
        <f>O151*H151</f>
        <v>0</v>
      </c>
      <c r="Q151" s="196">
        <v>23.203790000000001</v>
      </c>
      <c r="R151" s="196">
        <f>Q151*H151</f>
        <v>23.203790000000001</v>
      </c>
      <c r="S151" s="196">
        <v>0</v>
      </c>
      <c r="T151" s="197">
        <f>S151*H151</f>
        <v>0</v>
      </c>
      <c r="U151" s="35"/>
      <c r="V151" s="35"/>
      <c r="W151" s="35"/>
      <c r="X151" s="35"/>
      <c r="Y151" s="35"/>
      <c r="Z151" s="35"/>
      <c r="AA151" s="35"/>
      <c r="AB151" s="35"/>
      <c r="AC151" s="35"/>
      <c r="AD151" s="35"/>
      <c r="AE151" s="35"/>
      <c r="AR151" s="198" t="s">
        <v>131</v>
      </c>
      <c r="AT151" s="198" t="s">
        <v>135</v>
      </c>
      <c r="AU151" s="198" t="s">
        <v>93</v>
      </c>
      <c r="AY151" s="18" t="s">
        <v>132</v>
      </c>
      <c r="BE151" s="199">
        <f>IF(N151="základní",J151,0)</f>
        <v>0</v>
      </c>
      <c r="BF151" s="199">
        <f>IF(N151="snížená",J151,0)</f>
        <v>0</v>
      </c>
      <c r="BG151" s="199">
        <f>IF(N151="zákl. přenesená",J151,0)</f>
        <v>0</v>
      </c>
      <c r="BH151" s="199">
        <f>IF(N151="sníž. přenesená",J151,0)</f>
        <v>0</v>
      </c>
      <c r="BI151" s="199">
        <f>IF(N151="nulová",J151,0)</f>
        <v>0</v>
      </c>
      <c r="BJ151" s="18" t="s">
        <v>21</v>
      </c>
      <c r="BK151" s="199">
        <f>ROUND(I151*H151,2)</f>
        <v>0</v>
      </c>
      <c r="BL151" s="18" t="s">
        <v>131</v>
      </c>
      <c r="BM151" s="198" t="s">
        <v>1048</v>
      </c>
    </row>
    <row r="152" spans="1:65" s="2" customFormat="1" ht="24">
      <c r="A152" s="35"/>
      <c r="B152" s="36"/>
      <c r="C152" s="187" t="s">
        <v>185</v>
      </c>
      <c r="D152" s="187" t="s">
        <v>135</v>
      </c>
      <c r="E152" s="188" t="s">
        <v>1049</v>
      </c>
      <c r="F152" s="189" t="s">
        <v>1050</v>
      </c>
      <c r="G152" s="190" t="s">
        <v>478</v>
      </c>
      <c r="H152" s="191">
        <v>37.200000000000003</v>
      </c>
      <c r="I152" s="192"/>
      <c r="J152" s="193">
        <f>ROUND(I152*H152,2)</f>
        <v>0</v>
      </c>
      <c r="K152" s="189" t="s">
        <v>221</v>
      </c>
      <c r="L152" s="40"/>
      <c r="M152" s="194" t="s">
        <v>1</v>
      </c>
      <c r="N152" s="195" t="s">
        <v>49</v>
      </c>
      <c r="O152" s="72"/>
      <c r="P152" s="196">
        <f>O152*H152</f>
        <v>0</v>
      </c>
      <c r="Q152" s="196">
        <v>2.2041900000000001</v>
      </c>
      <c r="R152" s="196">
        <f>Q152*H152</f>
        <v>81.995868000000016</v>
      </c>
      <c r="S152" s="196">
        <v>0</v>
      </c>
      <c r="T152" s="197">
        <f>S152*H152</f>
        <v>0</v>
      </c>
      <c r="U152" s="35"/>
      <c r="V152" s="35"/>
      <c r="W152" s="35"/>
      <c r="X152" s="35"/>
      <c r="Y152" s="35"/>
      <c r="Z152" s="35"/>
      <c r="AA152" s="35"/>
      <c r="AB152" s="35"/>
      <c r="AC152" s="35"/>
      <c r="AD152" s="35"/>
      <c r="AE152" s="35"/>
      <c r="AR152" s="198" t="s">
        <v>131</v>
      </c>
      <c r="AT152" s="198" t="s">
        <v>135</v>
      </c>
      <c r="AU152" s="198" t="s">
        <v>93</v>
      </c>
      <c r="AY152" s="18" t="s">
        <v>132</v>
      </c>
      <c r="BE152" s="199">
        <f>IF(N152="základní",J152,0)</f>
        <v>0</v>
      </c>
      <c r="BF152" s="199">
        <f>IF(N152="snížená",J152,0)</f>
        <v>0</v>
      </c>
      <c r="BG152" s="199">
        <f>IF(N152="zákl. přenesená",J152,0)</f>
        <v>0</v>
      </c>
      <c r="BH152" s="199">
        <f>IF(N152="sníž. přenesená",J152,0)</f>
        <v>0</v>
      </c>
      <c r="BI152" s="199">
        <f>IF(N152="nulová",J152,0)</f>
        <v>0</v>
      </c>
      <c r="BJ152" s="18" t="s">
        <v>21</v>
      </c>
      <c r="BK152" s="199">
        <f>ROUND(I152*H152,2)</f>
        <v>0</v>
      </c>
      <c r="BL152" s="18" t="s">
        <v>131</v>
      </c>
      <c r="BM152" s="198" t="s">
        <v>1051</v>
      </c>
    </row>
    <row r="153" spans="1:65" s="2" customFormat="1" ht="24">
      <c r="A153" s="35"/>
      <c r="B153" s="36"/>
      <c r="C153" s="222" t="s">
        <v>189</v>
      </c>
      <c r="D153" s="222" t="s">
        <v>270</v>
      </c>
      <c r="E153" s="223" t="s">
        <v>1052</v>
      </c>
      <c r="F153" s="224" t="s">
        <v>1053</v>
      </c>
      <c r="G153" s="225" t="s">
        <v>478</v>
      </c>
      <c r="H153" s="226">
        <v>37.200000000000003</v>
      </c>
      <c r="I153" s="227"/>
      <c r="J153" s="228">
        <f>ROUND(I153*H153,2)</f>
        <v>0</v>
      </c>
      <c r="K153" s="224" t="s">
        <v>221</v>
      </c>
      <c r="L153" s="229"/>
      <c r="M153" s="230" t="s">
        <v>1</v>
      </c>
      <c r="N153" s="231" t="s">
        <v>49</v>
      </c>
      <c r="O153" s="72"/>
      <c r="P153" s="196">
        <f>O153*H153</f>
        <v>0</v>
      </c>
      <c r="Q153" s="196">
        <v>1.3852</v>
      </c>
      <c r="R153" s="196">
        <f>Q153*H153</f>
        <v>51.529440000000001</v>
      </c>
      <c r="S153" s="196">
        <v>0</v>
      </c>
      <c r="T153" s="197">
        <f>S153*H153</f>
        <v>0</v>
      </c>
      <c r="U153" s="35"/>
      <c r="V153" s="35"/>
      <c r="W153" s="35"/>
      <c r="X153" s="35"/>
      <c r="Y153" s="35"/>
      <c r="Z153" s="35"/>
      <c r="AA153" s="35"/>
      <c r="AB153" s="35"/>
      <c r="AC153" s="35"/>
      <c r="AD153" s="35"/>
      <c r="AE153" s="35"/>
      <c r="AR153" s="198" t="s">
        <v>163</v>
      </c>
      <c r="AT153" s="198" t="s">
        <v>270</v>
      </c>
      <c r="AU153" s="198" t="s">
        <v>93</v>
      </c>
      <c r="AY153" s="18" t="s">
        <v>132</v>
      </c>
      <c r="BE153" s="199">
        <f>IF(N153="základní",J153,0)</f>
        <v>0</v>
      </c>
      <c r="BF153" s="199">
        <f>IF(N153="snížená",J153,0)</f>
        <v>0</v>
      </c>
      <c r="BG153" s="199">
        <f>IF(N153="zákl. přenesená",J153,0)</f>
        <v>0</v>
      </c>
      <c r="BH153" s="199">
        <f>IF(N153="sníž. přenesená",J153,0)</f>
        <v>0</v>
      </c>
      <c r="BI153" s="199">
        <f>IF(N153="nulová",J153,0)</f>
        <v>0</v>
      </c>
      <c r="BJ153" s="18" t="s">
        <v>21</v>
      </c>
      <c r="BK153" s="199">
        <f>ROUND(I153*H153,2)</f>
        <v>0</v>
      </c>
      <c r="BL153" s="18" t="s">
        <v>131</v>
      </c>
      <c r="BM153" s="198" t="s">
        <v>1054</v>
      </c>
    </row>
    <row r="154" spans="1:65" s="2" customFormat="1" ht="33" customHeight="1">
      <c r="A154" s="35"/>
      <c r="B154" s="36"/>
      <c r="C154" s="187" t="s">
        <v>8</v>
      </c>
      <c r="D154" s="187" t="s">
        <v>135</v>
      </c>
      <c r="E154" s="188" t="s">
        <v>1055</v>
      </c>
      <c r="F154" s="189" t="s">
        <v>1056</v>
      </c>
      <c r="G154" s="190" t="s">
        <v>229</v>
      </c>
      <c r="H154" s="191">
        <v>45.5</v>
      </c>
      <c r="I154" s="192"/>
      <c r="J154" s="193">
        <f>ROUND(I154*H154,2)</f>
        <v>0</v>
      </c>
      <c r="K154" s="189" t="s">
        <v>221</v>
      </c>
      <c r="L154" s="40"/>
      <c r="M154" s="194" t="s">
        <v>1</v>
      </c>
      <c r="N154" s="195" t="s">
        <v>49</v>
      </c>
      <c r="O154" s="72"/>
      <c r="P154" s="196">
        <f>O154*H154</f>
        <v>0</v>
      </c>
      <c r="Q154" s="196">
        <v>2.46367</v>
      </c>
      <c r="R154" s="196">
        <f>Q154*H154</f>
        <v>112.096985</v>
      </c>
      <c r="S154" s="196">
        <v>0</v>
      </c>
      <c r="T154" s="197">
        <f>S154*H154</f>
        <v>0</v>
      </c>
      <c r="U154" s="35"/>
      <c r="V154" s="35"/>
      <c r="W154" s="35"/>
      <c r="X154" s="35"/>
      <c r="Y154" s="35"/>
      <c r="Z154" s="35"/>
      <c r="AA154" s="35"/>
      <c r="AB154" s="35"/>
      <c r="AC154" s="35"/>
      <c r="AD154" s="35"/>
      <c r="AE154" s="35"/>
      <c r="AR154" s="198" t="s">
        <v>131</v>
      </c>
      <c r="AT154" s="198" t="s">
        <v>135</v>
      </c>
      <c r="AU154" s="198" t="s">
        <v>93</v>
      </c>
      <c r="AY154" s="18" t="s">
        <v>132</v>
      </c>
      <c r="BE154" s="199">
        <f>IF(N154="základní",J154,0)</f>
        <v>0</v>
      </c>
      <c r="BF154" s="199">
        <f>IF(N154="snížená",J154,0)</f>
        <v>0</v>
      </c>
      <c r="BG154" s="199">
        <f>IF(N154="zákl. přenesená",J154,0)</f>
        <v>0</v>
      </c>
      <c r="BH154" s="199">
        <f>IF(N154="sníž. přenesená",J154,0)</f>
        <v>0</v>
      </c>
      <c r="BI154" s="199">
        <f>IF(N154="nulová",J154,0)</f>
        <v>0</v>
      </c>
      <c r="BJ154" s="18" t="s">
        <v>21</v>
      </c>
      <c r="BK154" s="199">
        <f>ROUND(I154*H154,2)</f>
        <v>0</v>
      </c>
      <c r="BL154" s="18" t="s">
        <v>131</v>
      </c>
      <c r="BM154" s="198" t="s">
        <v>1057</v>
      </c>
    </row>
    <row r="155" spans="1:65" s="14" customFormat="1" ht="11.25">
      <c r="B155" s="211"/>
      <c r="C155" s="212"/>
      <c r="D155" s="202" t="s">
        <v>231</v>
      </c>
      <c r="E155" s="213" t="s">
        <v>1</v>
      </c>
      <c r="F155" s="214" t="s">
        <v>1058</v>
      </c>
      <c r="G155" s="212"/>
      <c r="H155" s="215">
        <v>45.5</v>
      </c>
      <c r="I155" s="216"/>
      <c r="J155" s="212"/>
      <c r="K155" s="212"/>
      <c r="L155" s="217"/>
      <c r="M155" s="218"/>
      <c r="N155" s="219"/>
      <c r="O155" s="219"/>
      <c r="P155" s="219"/>
      <c r="Q155" s="219"/>
      <c r="R155" s="219"/>
      <c r="S155" s="219"/>
      <c r="T155" s="220"/>
      <c r="AT155" s="221" t="s">
        <v>231</v>
      </c>
      <c r="AU155" s="221" t="s">
        <v>93</v>
      </c>
      <c r="AV155" s="14" t="s">
        <v>93</v>
      </c>
      <c r="AW155" s="14" t="s">
        <v>41</v>
      </c>
      <c r="AX155" s="14" t="s">
        <v>21</v>
      </c>
      <c r="AY155" s="221" t="s">
        <v>132</v>
      </c>
    </row>
    <row r="156" spans="1:65" s="2" customFormat="1" ht="33" customHeight="1">
      <c r="A156" s="35"/>
      <c r="B156" s="36"/>
      <c r="C156" s="187" t="s">
        <v>199</v>
      </c>
      <c r="D156" s="187" t="s">
        <v>135</v>
      </c>
      <c r="E156" s="188" t="s">
        <v>1059</v>
      </c>
      <c r="F156" s="189" t="s">
        <v>1060</v>
      </c>
      <c r="G156" s="190" t="s">
        <v>202</v>
      </c>
      <c r="H156" s="191">
        <v>1</v>
      </c>
      <c r="I156" s="192"/>
      <c r="J156" s="193">
        <f>ROUND(I156*H156,2)</f>
        <v>0</v>
      </c>
      <c r="K156" s="189" t="s">
        <v>221</v>
      </c>
      <c r="L156" s="40"/>
      <c r="M156" s="194" t="s">
        <v>1</v>
      </c>
      <c r="N156" s="195" t="s">
        <v>49</v>
      </c>
      <c r="O156" s="72"/>
      <c r="P156" s="196">
        <f>O156*H156</f>
        <v>0</v>
      </c>
      <c r="Q156" s="196">
        <v>0</v>
      </c>
      <c r="R156" s="196">
        <f>Q156*H156</f>
        <v>0</v>
      </c>
      <c r="S156" s="196">
        <v>0</v>
      </c>
      <c r="T156" s="197">
        <f>S156*H156</f>
        <v>0</v>
      </c>
      <c r="U156" s="35"/>
      <c r="V156" s="35"/>
      <c r="W156" s="35"/>
      <c r="X156" s="35"/>
      <c r="Y156" s="35"/>
      <c r="Z156" s="35"/>
      <c r="AA156" s="35"/>
      <c r="AB156" s="35"/>
      <c r="AC156" s="35"/>
      <c r="AD156" s="35"/>
      <c r="AE156" s="35"/>
      <c r="AR156" s="198" t="s">
        <v>131</v>
      </c>
      <c r="AT156" s="198" t="s">
        <v>135</v>
      </c>
      <c r="AU156" s="198" t="s">
        <v>93</v>
      </c>
      <c r="AY156" s="18" t="s">
        <v>132</v>
      </c>
      <c r="BE156" s="199">
        <f>IF(N156="základní",J156,0)</f>
        <v>0</v>
      </c>
      <c r="BF156" s="199">
        <f>IF(N156="snížená",J156,0)</f>
        <v>0</v>
      </c>
      <c r="BG156" s="199">
        <f>IF(N156="zákl. přenesená",J156,0)</f>
        <v>0</v>
      </c>
      <c r="BH156" s="199">
        <f>IF(N156="sníž. přenesená",J156,0)</f>
        <v>0</v>
      </c>
      <c r="BI156" s="199">
        <f>IF(N156="nulová",J156,0)</f>
        <v>0</v>
      </c>
      <c r="BJ156" s="18" t="s">
        <v>21</v>
      </c>
      <c r="BK156" s="199">
        <f>ROUND(I156*H156,2)</f>
        <v>0</v>
      </c>
      <c r="BL156" s="18" t="s">
        <v>131</v>
      </c>
      <c r="BM156" s="198" t="s">
        <v>1061</v>
      </c>
    </row>
    <row r="157" spans="1:65" s="2" customFormat="1" ht="16.5" customHeight="1">
      <c r="A157" s="35"/>
      <c r="B157" s="36"/>
      <c r="C157" s="222" t="s">
        <v>204</v>
      </c>
      <c r="D157" s="222" t="s">
        <v>270</v>
      </c>
      <c r="E157" s="223" t="s">
        <v>1062</v>
      </c>
      <c r="F157" s="224" t="s">
        <v>1063</v>
      </c>
      <c r="G157" s="225" t="s">
        <v>202</v>
      </c>
      <c r="H157" s="226">
        <v>1</v>
      </c>
      <c r="I157" s="227"/>
      <c r="J157" s="228">
        <f>ROUND(I157*H157,2)</f>
        <v>0</v>
      </c>
      <c r="K157" s="224" t="s">
        <v>1009</v>
      </c>
      <c r="L157" s="229"/>
      <c r="M157" s="230" t="s">
        <v>1</v>
      </c>
      <c r="N157" s="231" t="s">
        <v>49</v>
      </c>
      <c r="O157" s="72"/>
      <c r="P157" s="196">
        <f>O157*H157</f>
        <v>0</v>
      </c>
      <c r="Q157" s="196">
        <v>5.0599999999999999E-2</v>
      </c>
      <c r="R157" s="196">
        <f>Q157*H157</f>
        <v>5.0599999999999999E-2</v>
      </c>
      <c r="S157" s="196">
        <v>0</v>
      </c>
      <c r="T157" s="197">
        <f>S157*H157</f>
        <v>0</v>
      </c>
      <c r="U157" s="35"/>
      <c r="V157" s="35"/>
      <c r="W157" s="35"/>
      <c r="X157" s="35"/>
      <c r="Y157" s="35"/>
      <c r="Z157" s="35"/>
      <c r="AA157" s="35"/>
      <c r="AB157" s="35"/>
      <c r="AC157" s="35"/>
      <c r="AD157" s="35"/>
      <c r="AE157" s="35"/>
      <c r="AR157" s="198" t="s">
        <v>163</v>
      </c>
      <c r="AT157" s="198" t="s">
        <v>270</v>
      </c>
      <c r="AU157" s="198" t="s">
        <v>93</v>
      </c>
      <c r="AY157" s="18" t="s">
        <v>132</v>
      </c>
      <c r="BE157" s="199">
        <f>IF(N157="základní",J157,0)</f>
        <v>0</v>
      </c>
      <c r="BF157" s="199">
        <f>IF(N157="snížená",J157,0)</f>
        <v>0</v>
      </c>
      <c r="BG157" s="199">
        <f>IF(N157="zákl. přenesená",J157,0)</f>
        <v>0</v>
      </c>
      <c r="BH157" s="199">
        <f>IF(N157="sníž. přenesená",J157,0)</f>
        <v>0</v>
      </c>
      <c r="BI157" s="199">
        <f>IF(N157="nulová",J157,0)</f>
        <v>0</v>
      </c>
      <c r="BJ157" s="18" t="s">
        <v>21</v>
      </c>
      <c r="BK157" s="199">
        <f>ROUND(I157*H157,2)</f>
        <v>0</v>
      </c>
      <c r="BL157" s="18" t="s">
        <v>131</v>
      </c>
      <c r="BM157" s="198" t="s">
        <v>1064</v>
      </c>
    </row>
    <row r="158" spans="1:65" s="12" customFormat="1" ht="22.9" customHeight="1">
      <c r="B158" s="171"/>
      <c r="C158" s="172"/>
      <c r="D158" s="173" t="s">
        <v>83</v>
      </c>
      <c r="E158" s="185" t="s">
        <v>1065</v>
      </c>
      <c r="F158" s="185" t="s">
        <v>980</v>
      </c>
      <c r="G158" s="172"/>
      <c r="H158" s="172"/>
      <c r="I158" s="175"/>
      <c r="J158" s="186">
        <f>BK158</f>
        <v>0</v>
      </c>
      <c r="K158" s="172"/>
      <c r="L158" s="177"/>
      <c r="M158" s="178"/>
      <c r="N158" s="179"/>
      <c r="O158" s="179"/>
      <c r="P158" s="180">
        <f>P159</f>
        <v>0</v>
      </c>
      <c r="Q158" s="179"/>
      <c r="R158" s="180">
        <f>R159</f>
        <v>0</v>
      </c>
      <c r="S158" s="179"/>
      <c r="T158" s="181">
        <f>T159</f>
        <v>0</v>
      </c>
      <c r="AR158" s="182" t="s">
        <v>21</v>
      </c>
      <c r="AT158" s="183" t="s">
        <v>83</v>
      </c>
      <c r="AU158" s="183" t="s">
        <v>21</v>
      </c>
      <c r="AY158" s="182" t="s">
        <v>132</v>
      </c>
      <c r="BK158" s="184">
        <f>BK159</f>
        <v>0</v>
      </c>
    </row>
    <row r="159" spans="1:65" s="2" customFormat="1" ht="55.5" customHeight="1">
      <c r="A159" s="35"/>
      <c r="B159" s="36"/>
      <c r="C159" s="187" t="s">
        <v>209</v>
      </c>
      <c r="D159" s="187" t="s">
        <v>135</v>
      </c>
      <c r="E159" s="188" t="s">
        <v>1066</v>
      </c>
      <c r="F159" s="189" t="s">
        <v>1067</v>
      </c>
      <c r="G159" s="190" t="s">
        <v>338</v>
      </c>
      <c r="H159" s="191">
        <v>268.97300000000001</v>
      </c>
      <c r="I159" s="192"/>
      <c r="J159" s="193">
        <f>ROUND(I159*H159,2)</f>
        <v>0</v>
      </c>
      <c r="K159" s="189" t="s">
        <v>221</v>
      </c>
      <c r="L159" s="40"/>
      <c r="M159" s="257" t="s">
        <v>1</v>
      </c>
      <c r="N159" s="258" t="s">
        <v>49</v>
      </c>
      <c r="O159" s="259"/>
      <c r="P159" s="260">
        <f>O159*H159</f>
        <v>0</v>
      </c>
      <c r="Q159" s="260">
        <v>0</v>
      </c>
      <c r="R159" s="260">
        <f>Q159*H159</f>
        <v>0</v>
      </c>
      <c r="S159" s="260">
        <v>0</v>
      </c>
      <c r="T159" s="261">
        <f>S159*H159</f>
        <v>0</v>
      </c>
      <c r="U159" s="35"/>
      <c r="V159" s="35"/>
      <c r="W159" s="35"/>
      <c r="X159" s="35"/>
      <c r="Y159" s="35"/>
      <c r="Z159" s="35"/>
      <c r="AA159" s="35"/>
      <c r="AB159" s="35"/>
      <c r="AC159" s="35"/>
      <c r="AD159" s="35"/>
      <c r="AE159" s="35"/>
      <c r="AR159" s="198" t="s">
        <v>131</v>
      </c>
      <c r="AT159" s="198" t="s">
        <v>135</v>
      </c>
      <c r="AU159" s="198" t="s">
        <v>93</v>
      </c>
      <c r="AY159" s="18" t="s">
        <v>132</v>
      </c>
      <c r="BE159" s="199">
        <f>IF(N159="základní",J159,0)</f>
        <v>0</v>
      </c>
      <c r="BF159" s="199">
        <f>IF(N159="snížená",J159,0)</f>
        <v>0</v>
      </c>
      <c r="BG159" s="199">
        <f>IF(N159="zákl. přenesená",J159,0)</f>
        <v>0</v>
      </c>
      <c r="BH159" s="199">
        <f>IF(N159="sníž. přenesená",J159,0)</f>
        <v>0</v>
      </c>
      <c r="BI159" s="199">
        <f>IF(N159="nulová",J159,0)</f>
        <v>0</v>
      </c>
      <c r="BJ159" s="18" t="s">
        <v>21</v>
      </c>
      <c r="BK159" s="199">
        <f>ROUND(I159*H159,2)</f>
        <v>0</v>
      </c>
      <c r="BL159" s="18" t="s">
        <v>131</v>
      </c>
      <c r="BM159" s="198" t="s">
        <v>1068</v>
      </c>
    </row>
    <row r="160" spans="1:65" s="2" customFormat="1" ht="6.95" customHeight="1">
      <c r="A160" s="35"/>
      <c r="B160" s="55"/>
      <c r="C160" s="56"/>
      <c r="D160" s="56"/>
      <c r="E160" s="56"/>
      <c r="F160" s="56"/>
      <c r="G160" s="56"/>
      <c r="H160" s="56"/>
      <c r="I160" s="56"/>
      <c r="J160" s="56"/>
      <c r="K160" s="56"/>
      <c r="L160" s="40"/>
      <c r="M160" s="35"/>
      <c r="O160" s="35"/>
      <c r="P160" s="35"/>
      <c r="Q160" s="35"/>
      <c r="R160" s="35"/>
      <c r="S160" s="35"/>
      <c r="T160" s="35"/>
      <c r="U160" s="35"/>
      <c r="V160" s="35"/>
      <c r="W160" s="35"/>
      <c r="X160" s="35"/>
      <c r="Y160" s="35"/>
      <c r="Z160" s="35"/>
      <c r="AA160" s="35"/>
      <c r="AB160" s="35"/>
      <c r="AC160" s="35"/>
      <c r="AD160" s="35"/>
      <c r="AE160" s="35"/>
    </row>
  </sheetData>
  <sheetProtection algorithmName="SHA-512" hashValue="o3L/S03ceHd6VYeNmYxlZqH7EOweXQI58x1v57Vm7bJiQqdfIda1kreC3KSfo/2GWxFJoUJ19z7/8wWCVSRXVA==" saltValue="4pAbdP+SluHKFq/qWFcl/QrAfuRpRl87kgcClQGvgTmO2YFKCNQqZuJqmGBV+IrTAkdzPiQc97wVInMe05PSIg==" spinCount="100000" sheet="1" objects="1" scenarios="1" formatColumns="0" formatRows="0" autoFilter="0"/>
  <autoFilter ref="C121:K159" xr:uid="{00000000-0009-0000-0000-000003000000}"/>
  <mergeCells count="9">
    <mergeCell ref="E87:H87"/>
    <mergeCell ref="E112:H112"/>
    <mergeCell ref="E114:H114"/>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36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6"/>
      <c r="M2" s="306"/>
      <c r="N2" s="306"/>
      <c r="O2" s="306"/>
      <c r="P2" s="306"/>
      <c r="Q2" s="306"/>
      <c r="R2" s="306"/>
      <c r="S2" s="306"/>
      <c r="T2" s="306"/>
      <c r="U2" s="306"/>
      <c r="V2" s="306"/>
      <c r="AT2" s="18" t="s">
        <v>103</v>
      </c>
    </row>
    <row r="3" spans="1:46" s="1" customFormat="1" ht="6.95" customHeight="1">
      <c r="B3" s="109"/>
      <c r="C3" s="110"/>
      <c r="D3" s="110"/>
      <c r="E3" s="110"/>
      <c r="F3" s="110"/>
      <c r="G3" s="110"/>
      <c r="H3" s="110"/>
      <c r="I3" s="110"/>
      <c r="J3" s="110"/>
      <c r="K3" s="110"/>
      <c r="L3" s="21"/>
      <c r="AT3" s="18" t="s">
        <v>93</v>
      </c>
    </row>
    <row r="4" spans="1:46" s="1" customFormat="1" ht="24.95" customHeight="1">
      <c r="B4" s="21"/>
      <c r="D4" s="111" t="s">
        <v>104</v>
      </c>
      <c r="L4" s="21"/>
      <c r="M4" s="112" t="s">
        <v>10</v>
      </c>
      <c r="AT4" s="18" t="s">
        <v>4</v>
      </c>
    </row>
    <row r="5" spans="1:46" s="1" customFormat="1" ht="6.95" customHeight="1">
      <c r="B5" s="21"/>
      <c r="L5" s="21"/>
    </row>
    <row r="6" spans="1:46" s="1" customFormat="1" ht="12" customHeight="1">
      <c r="B6" s="21"/>
      <c r="D6" s="113" t="s">
        <v>16</v>
      </c>
      <c r="L6" s="21"/>
    </row>
    <row r="7" spans="1:46" s="1" customFormat="1" ht="16.5" customHeight="1">
      <c r="B7" s="21"/>
      <c r="E7" s="307" t="str">
        <f>'Rekapitulace stavby'!K6</f>
        <v>III/2761 Malá Bělá rekonstrukce mostu ev. č. 2761-1</v>
      </c>
      <c r="F7" s="308"/>
      <c r="G7" s="308"/>
      <c r="H7" s="308"/>
      <c r="L7" s="21"/>
    </row>
    <row r="8" spans="1:46" s="2" customFormat="1" ht="12" customHeight="1">
      <c r="A8" s="35"/>
      <c r="B8" s="40"/>
      <c r="C8" s="35"/>
      <c r="D8" s="113" t="s">
        <v>105</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9" t="s">
        <v>1069</v>
      </c>
      <c r="F9" s="310"/>
      <c r="G9" s="310"/>
      <c r="H9" s="310"/>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13" t="s">
        <v>19</v>
      </c>
      <c r="E11" s="35"/>
      <c r="F11" s="114" t="s">
        <v>1</v>
      </c>
      <c r="G11" s="35"/>
      <c r="H11" s="35"/>
      <c r="I11" s="113" t="s">
        <v>20</v>
      </c>
      <c r="J11" s="114" t="s">
        <v>1</v>
      </c>
      <c r="K11" s="35"/>
      <c r="L11" s="52"/>
      <c r="S11" s="35"/>
      <c r="T11" s="35"/>
      <c r="U11" s="35"/>
      <c r="V11" s="35"/>
      <c r="W11" s="35"/>
      <c r="X11" s="35"/>
      <c r="Y11" s="35"/>
      <c r="Z11" s="35"/>
      <c r="AA11" s="35"/>
      <c r="AB11" s="35"/>
      <c r="AC11" s="35"/>
      <c r="AD11" s="35"/>
      <c r="AE11" s="35"/>
    </row>
    <row r="12" spans="1:46" s="2" customFormat="1" ht="12" customHeight="1">
      <c r="A12" s="35"/>
      <c r="B12" s="40"/>
      <c r="C12" s="35"/>
      <c r="D12" s="113" t="s">
        <v>22</v>
      </c>
      <c r="E12" s="35"/>
      <c r="F12" s="114" t="s">
        <v>23</v>
      </c>
      <c r="G12" s="35"/>
      <c r="H12" s="35"/>
      <c r="I12" s="113" t="s">
        <v>24</v>
      </c>
      <c r="J12" s="115" t="str">
        <f>'Rekapitulace stavby'!AN8</f>
        <v>9. 2. 2021</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13" t="s">
        <v>28</v>
      </c>
      <c r="E14" s="35"/>
      <c r="F14" s="35"/>
      <c r="G14" s="35"/>
      <c r="H14" s="35"/>
      <c r="I14" s="113" t="s">
        <v>29</v>
      </c>
      <c r="J14" s="114" t="s">
        <v>30</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4" t="s">
        <v>31</v>
      </c>
      <c r="F15" s="35"/>
      <c r="G15" s="35"/>
      <c r="H15" s="35"/>
      <c r="I15" s="113" t="s">
        <v>32</v>
      </c>
      <c r="J15" s="114"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13" t="s">
        <v>33</v>
      </c>
      <c r="E17" s="35"/>
      <c r="F17" s="35"/>
      <c r="G17" s="35"/>
      <c r="H17" s="35"/>
      <c r="I17" s="113" t="s">
        <v>29</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1" t="str">
        <f>'Rekapitulace stavby'!E14</f>
        <v>Vyplň údaj</v>
      </c>
      <c r="F18" s="312"/>
      <c r="G18" s="312"/>
      <c r="H18" s="312"/>
      <c r="I18" s="113" t="s">
        <v>32</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13" t="s">
        <v>35</v>
      </c>
      <c r="E20" s="35"/>
      <c r="F20" s="35"/>
      <c r="G20" s="35"/>
      <c r="H20" s="35"/>
      <c r="I20" s="113" t="s">
        <v>29</v>
      </c>
      <c r="J20" s="114"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4" t="s">
        <v>998</v>
      </c>
      <c r="F21" s="35"/>
      <c r="G21" s="35"/>
      <c r="H21" s="35"/>
      <c r="I21" s="113" t="s">
        <v>32</v>
      </c>
      <c r="J21" s="114"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13" t="s">
        <v>39</v>
      </c>
      <c r="E23" s="35"/>
      <c r="F23" s="35"/>
      <c r="G23" s="35"/>
      <c r="H23" s="35"/>
      <c r="I23" s="113" t="s">
        <v>29</v>
      </c>
      <c r="J23" s="114"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4" t="s">
        <v>999</v>
      </c>
      <c r="F24" s="35"/>
      <c r="G24" s="35"/>
      <c r="H24" s="35"/>
      <c r="I24" s="113" t="s">
        <v>32</v>
      </c>
      <c r="J24" s="114"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13" t="s">
        <v>42</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6.5" customHeight="1">
      <c r="A27" s="116"/>
      <c r="B27" s="117"/>
      <c r="C27" s="116"/>
      <c r="D27" s="116"/>
      <c r="E27" s="313" t="s">
        <v>1</v>
      </c>
      <c r="F27" s="313"/>
      <c r="G27" s="313"/>
      <c r="H27" s="313"/>
      <c r="I27" s="116"/>
      <c r="J27" s="116"/>
      <c r="K27" s="116"/>
      <c r="L27" s="118"/>
      <c r="S27" s="116"/>
      <c r="T27" s="116"/>
      <c r="U27" s="116"/>
      <c r="V27" s="116"/>
      <c r="W27" s="116"/>
      <c r="X27" s="116"/>
      <c r="Y27" s="116"/>
      <c r="Z27" s="116"/>
      <c r="AA27" s="116"/>
      <c r="AB27" s="116"/>
      <c r="AC27" s="116"/>
      <c r="AD27" s="116"/>
      <c r="AE27" s="116"/>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19"/>
      <c r="E29" s="119"/>
      <c r="F29" s="119"/>
      <c r="G29" s="119"/>
      <c r="H29" s="119"/>
      <c r="I29" s="119"/>
      <c r="J29" s="119"/>
      <c r="K29" s="119"/>
      <c r="L29" s="52"/>
      <c r="S29" s="35"/>
      <c r="T29" s="35"/>
      <c r="U29" s="35"/>
      <c r="V29" s="35"/>
      <c r="W29" s="35"/>
      <c r="X29" s="35"/>
      <c r="Y29" s="35"/>
      <c r="Z29" s="35"/>
      <c r="AA29" s="35"/>
      <c r="AB29" s="35"/>
      <c r="AC29" s="35"/>
      <c r="AD29" s="35"/>
      <c r="AE29" s="35"/>
    </row>
    <row r="30" spans="1:31" s="2" customFormat="1" ht="25.35" customHeight="1">
      <c r="A30" s="35"/>
      <c r="B30" s="40"/>
      <c r="C30" s="35"/>
      <c r="D30" s="120" t="s">
        <v>44</v>
      </c>
      <c r="E30" s="35"/>
      <c r="F30" s="35"/>
      <c r="G30" s="35"/>
      <c r="H30" s="35"/>
      <c r="I30" s="35"/>
      <c r="J30" s="121">
        <f>ROUND(J129,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19"/>
      <c r="E31" s="119"/>
      <c r="F31" s="119"/>
      <c r="G31" s="119"/>
      <c r="H31" s="119"/>
      <c r="I31" s="119"/>
      <c r="J31" s="119"/>
      <c r="K31" s="119"/>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46</v>
      </c>
      <c r="G32" s="35"/>
      <c r="H32" s="35"/>
      <c r="I32" s="122" t="s">
        <v>45</v>
      </c>
      <c r="J32" s="122" t="s">
        <v>47</v>
      </c>
      <c r="K32" s="35"/>
      <c r="L32" s="52"/>
      <c r="S32" s="35"/>
      <c r="T32" s="35"/>
      <c r="U32" s="35"/>
      <c r="V32" s="35"/>
      <c r="W32" s="35"/>
      <c r="X32" s="35"/>
      <c r="Y32" s="35"/>
      <c r="Z32" s="35"/>
      <c r="AA32" s="35"/>
      <c r="AB32" s="35"/>
      <c r="AC32" s="35"/>
      <c r="AD32" s="35"/>
      <c r="AE32" s="35"/>
    </row>
    <row r="33" spans="1:31" s="2" customFormat="1" ht="14.45" customHeight="1">
      <c r="A33" s="35"/>
      <c r="B33" s="40"/>
      <c r="C33" s="35"/>
      <c r="D33" s="123" t="s">
        <v>48</v>
      </c>
      <c r="E33" s="113" t="s">
        <v>49</v>
      </c>
      <c r="F33" s="124">
        <f>ROUND((SUM(BE129:BE368)),  2)</f>
        <v>0</v>
      </c>
      <c r="G33" s="35"/>
      <c r="H33" s="35"/>
      <c r="I33" s="125">
        <v>0.21</v>
      </c>
      <c r="J33" s="124">
        <f>ROUND(((SUM(BE129:BE368))*I33),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13" t="s">
        <v>50</v>
      </c>
      <c r="F34" s="124">
        <f>ROUND((SUM(BF129:BF368)),  2)</f>
        <v>0</v>
      </c>
      <c r="G34" s="35"/>
      <c r="H34" s="35"/>
      <c r="I34" s="125">
        <v>0.15</v>
      </c>
      <c r="J34" s="124">
        <f>ROUND(((SUM(BF129:BF368))*I34),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13" t="s">
        <v>51</v>
      </c>
      <c r="F35" s="124">
        <f>ROUND((SUM(BG129:BG368)),  2)</f>
        <v>0</v>
      </c>
      <c r="G35" s="35"/>
      <c r="H35" s="35"/>
      <c r="I35" s="125">
        <v>0.21</v>
      </c>
      <c r="J35" s="124">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13" t="s">
        <v>52</v>
      </c>
      <c r="F36" s="124">
        <f>ROUND((SUM(BH129:BH368)),  2)</f>
        <v>0</v>
      </c>
      <c r="G36" s="35"/>
      <c r="H36" s="35"/>
      <c r="I36" s="125">
        <v>0.15</v>
      </c>
      <c r="J36" s="124">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13" t="s">
        <v>53</v>
      </c>
      <c r="F37" s="124">
        <f>ROUND((SUM(BI129:BI368)),  2)</f>
        <v>0</v>
      </c>
      <c r="G37" s="35"/>
      <c r="H37" s="35"/>
      <c r="I37" s="125">
        <v>0</v>
      </c>
      <c r="J37" s="124">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26"/>
      <c r="D39" s="127" t="s">
        <v>54</v>
      </c>
      <c r="E39" s="128"/>
      <c r="F39" s="128"/>
      <c r="G39" s="129" t="s">
        <v>55</v>
      </c>
      <c r="H39" s="130" t="s">
        <v>56</v>
      </c>
      <c r="I39" s="128"/>
      <c r="J39" s="131">
        <f>SUM(J30:J37)</f>
        <v>0</v>
      </c>
      <c r="K39" s="132"/>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3" t="s">
        <v>57</v>
      </c>
      <c r="E50" s="134"/>
      <c r="F50" s="134"/>
      <c r="G50" s="133" t="s">
        <v>58</v>
      </c>
      <c r="H50" s="134"/>
      <c r="I50" s="134"/>
      <c r="J50" s="134"/>
      <c r="K50" s="134"/>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35" t="s">
        <v>59</v>
      </c>
      <c r="E61" s="136"/>
      <c r="F61" s="137" t="s">
        <v>60</v>
      </c>
      <c r="G61" s="135" t="s">
        <v>59</v>
      </c>
      <c r="H61" s="136"/>
      <c r="I61" s="136"/>
      <c r="J61" s="138" t="s">
        <v>60</v>
      </c>
      <c r="K61" s="136"/>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3" t="s">
        <v>61</v>
      </c>
      <c r="E65" s="139"/>
      <c r="F65" s="139"/>
      <c r="G65" s="133" t="s">
        <v>62</v>
      </c>
      <c r="H65" s="139"/>
      <c r="I65" s="139"/>
      <c r="J65" s="139"/>
      <c r="K65" s="139"/>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35" t="s">
        <v>59</v>
      </c>
      <c r="E76" s="136"/>
      <c r="F76" s="137" t="s">
        <v>60</v>
      </c>
      <c r="G76" s="135" t="s">
        <v>59</v>
      </c>
      <c r="H76" s="136"/>
      <c r="I76" s="136"/>
      <c r="J76" s="138" t="s">
        <v>60</v>
      </c>
      <c r="K76" s="136"/>
      <c r="L76" s="52"/>
      <c r="S76" s="35"/>
      <c r="T76" s="35"/>
      <c r="U76" s="35"/>
      <c r="V76" s="35"/>
      <c r="W76" s="35"/>
      <c r="X76" s="35"/>
      <c r="Y76" s="35"/>
      <c r="Z76" s="35"/>
      <c r="AA76" s="35"/>
      <c r="AB76" s="35"/>
      <c r="AC76" s="35"/>
      <c r="AD76" s="35"/>
      <c r="AE76" s="35"/>
    </row>
    <row r="77" spans="1:31" s="2" customFormat="1" ht="14.45" customHeight="1">
      <c r="A77" s="35"/>
      <c r="B77" s="140"/>
      <c r="C77" s="141"/>
      <c r="D77" s="141"/>
      <c r="E77" s="141"/>
      <c r="F77" s="141"/>
      <c r="G77" s="141"/>
      <c r="H77" s="141"/>
      <c r="I77" s="141"/>
      <c r="J77" s="141"/>
      <c r="K77" s="141"/>
      <c r="L77" s="52"/>
      <c r="S77" s="35"/>
      <c r="T77" s="35"/>
      <c r="U77" s="35"/>
      <c r="V77" s="35"/>
      <c r="W77" s="35"/>
      <c r="X77" s="35"/>
      <c r="Y77" s="35"/>
      <c r="Z77" s="35"/>
      <c r="AA77" s="35"/>
      <c r="AB77" s="35"/>
      <c r="AC77" s="35"/>
      <c r="AD77" s="35"/>
      <c r="AE77" s="35"/>
    </row>
    <row r="81" spans="1:47" s="2" customFormat="1" ht="6.95" customHeight="1">
      <c r="A81" s="35"/>
      <c r="B81" s="142"/>
      <c r="C81" s="143"/>
      <c r="D81" s="143"/>
      <c r="E81" s="143"/>
      <c r="F81" s="143"/>
      <c r="G81" s="143"/>
      <c r="H81" s="143"/>
      <c r="I81" s="143"/>
      <c r="J81" s="143"/>
      <c r="K81" s="143"/>
      <c r="L81" s="52"/>
      <c r="S81" s="35"/>
      <c r="T81" s="35"/>
      <c r="U81" s="35"/>
      <c r="V81" s="35"/>
      <c r="W81" s="35"/>
      <c r="X81" s="35"/>
      <c r="Y81" s="35"/>
      <c r="Z81" s="35"/>
      <c r="AA81" s="35"/>
      <c r="AB81" s="35"/>
      <c r="AC81" s="35"/>
      <c r="AD81" s="35"/>
      <c r="AE81" s="35"/>
    </row>
    <row r="82" spans="1:47" s="2" customFormat="1" ht="24.95" customHeight="1">
      <c r="A82" s="35"/>
      <c r="B82" s="36"/>
      <c r="C82" s="24" t="s">
        <v>107</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4" t="str">
        <f>E7</f>
        <v>III/2761 Malá Bělá rekonstrukce mostu ev. č. 2761-1</v>
      </c>
      <c r="F85" s="315"/>
      <c r="G85" s="315"/>
      <c r="H85" s="315"/>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105</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6" t="str">
        <f>E9</f>
        <v>SO.201 - SO.201 - Mostní objekt</v>
      </c>
      <c r="F87" s="316"/>
      <c r="G87" s="316"/>
      <c r="H87" s="316"/>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22</v>
      </c>
      <c r="D89" s="37"/>
      <c r="E89" s="37"/>
      <c r="F89" s="28" t="str">
        <f>F12</f>
        <v>Malá Bělá</v>
      </c>
      <c r="G89" s="37"/>
      <c r="H89" s="37"/>
      <c r="I89" s="30" t="s">
        <v>24</v>
      </c>
      <c r="J89" s="67" t="str">
        <f>IF(J12="","",J12)</f>
        <v>9. 2. 2021</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28</v>
      </c>
      <c r="D91" s="37"/>
      <c r="E91" s="37"/>
      <c r="F91" s="28" t="str">
        <f>E15</f>
        <v>Středočeský kraj</v>
      </c>
      <c r="G91" s="37"/>
      <c r="H91" s="37"/>
      <c r="I91" s="30" t="s">
        <v>35</v>
      </c>
      <c r="J91" s="33" t="str">
        <f>E21</f>
        <v>Ing. Vít Hoznour</v>
      </c>
      <c r="K91" s="37"/>
      <c r="L91" s="52"/>
      <c r="S91" s="35"/>
      <c r="T91" s="35"/>
      <c r="U91" s="35"/>
      <c r="V91" s="35"/>
      <c r="W91" s="35"/>
      <c r="X91" s="35"/>
      <c r="Y91" s="35"/>
      <c r="Z91" s="35"/>
      <c r="AA91" s="35"/>
      <c r="AB91" s="35"/>
      <c r="AC91" s="35"/>
      <c r="AD91" s="35"/>
      <c r="AE91" s="35"/>
    </row>
    <row r="92" spans="1:47" s="2" customFormat="1" ht="15.2" customHeight="1">
      <c r="A92" s="35"/>
      <c r="B92" s="36"/>
      <c r="C92" s="30" t="s">
        <v>33</v>
      </c>
      <c r="D92" s="37"/>
      <c r="E92" s="37"/>
      <c r="F92" s="28" t="str">
        <f>IF(E18="","",E18)</f>
        <v>Vyplň údaj</v>
      </c>
      <c r="G92" s="37"/>
      <c r="H92" s="37"/>
      <c r="I92" s="30" t="s">
        <v>39</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44" t="s">
        <v>108</v>
      </c>
      <c r="D94" s="145"/>
      <c r="E94" s="145"/>
      <c r="F94" s="145"/>
      <c r="G94" s="145"/>
      <c r="H94" s="145"/>
      <c r="I94" s="145"/>
      <c r="J94" s="146" t="s">
        <v>109</v>
      </c>
      <c r="K94" s="14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47" t="s">
        <v>110</v>
      </c>
      <c r="D96" s="37"/>
      <c r="E96" s="37"/>
      <c r="F96" s="37"/>
      <c r="G96" s="37"/>
      <c r="H96" s="37"/>
      <c r="I96" s="37"/>
      <c r="J96" s="85">
        <f>J129</f>
        <v>0</v>
      </c>
      <c r="K96" s="37"/>
      <c r="L96" s="52"/>
      <c r="S96" s="35"/>
      <c r="T96" s="35"/>
      <c r="U96" s="35"/>
      <c r="V96" s="35"/>
      <c r="W96" s="35"/>
      <c r="X96" s="35"/>
      <c r="Y96" s="35"/>
      <c r="Z96" s="35"/>
      <c r="AA96" s="35"/>
      <c r="AB96" s="35"/>
      <c r="AC96" s="35"/>
      <c r="AD96" s="35"/>
      <c r="AE96" s="35"/>
      <c r="AU96" s="18" t="s">
        <v>111</v>
      </c>
    </row>
    <row r="97" spans="1:31" s="9" customFormat="1" ht="24.95" customHeight="1">
      <c r="B97" s="148"/>
      <c r="C97" s="149"/>
      <c r="D97" s="150" t="s">
        <v>278</v>
      </c>
      <c r="E97" s="151"/>
      <c r="F97" s="151"/>
      <c r="G97" s="151"/>
      <c r="H97" s="151"/>
      <c r="I97" s="151"/>
      <c r="J97" s="152">
        <f>J130</f>
        <v>0</v>
      </c>
      <c r="K97" s="149"/>
      <c r="L97" s="153"/>
    </row>
    <row r="98" spans="1:31" s="10" customFormat="1" ht="19.899999999999999" customHeight="1">
      <c r="B98" s="154"/>
      <c r="C98" s="155"/>
      <c r="D98" s="156" t="s">
        <v>279</v>
      </c>
      <c r="E98" s="157"/>
      <c r="F98" s="157"/>
      <c r="G98" s="157"/>
      <c r="H98" s="157"/>
      <c r="I98" s="157"/>
      <c r="J98" s="158">
        <f>J131</f>
        <v>0</v>
      </c>
      <c r="K98" s="155"/>
      <c r="L98" s="159"/>
    </row>
    <row r="99" spans="1:31" s="10" customFormat="1" ht="19.899999999999999" customHeight="1">
      <c r="B99" s="154"/>
      <c r="C99" s="155"/>
      <c r="D99" s="156" t="s">
        <v>285</v>
      </c>
      <c r="E99" s="157"/>
      <c r="F99" s="157"/>
      <c r="G99" s="157"/>
      <c r="H99" s="157"/>
      <c r="I99" s="157"/>
      <c r="J99" s="158">
        <f>J164</f>
        <v>0</v>
      </c>
      <c r="K99" s="155"/>
      <c r="L99" s="159"/>
    </row>
    <row r="100" spans="1:31" s="10" customFormat="1" ht="19.899999999999999" customHeight="1">
      <c r="B100" s="154"/>
      <c r="C100" s="155"/>
      <c r="D100" s="156" t="s">
        <v>287</v>
      </c>
      <c r="E100" s="157"/>
      <c r="F100" s="157"/>
      <c r="G100" s="157"/>
      <c r="H100" s="157"/>
      <c r="I100" s="157"/>
      <c r="J100" s="158">
        <f>J187</f>
        <v>0</v>
      </c>
      <c r="K100" s="155"/>
      <c r="L100" s="159"/>
    </row>
    <row r="101" spans="1:31" s="10" customFormat="1" ht="19.899999999999999" customHeight="1">
      <c r="B101" s="154"/>
      <c r="C101" s="155"/>
      <c r="D101" s="156" t="s">
        <v>1000</v>
      </c>
      <c r="E101" s="157"/>
      <c r="F101" s="157"/>
      <c r="G101" s="157"/>
      <c r="H101" s="157"/>
      <c r="I101" s="157"/>
      <c r="J101" s="158">
        <f>J238</f>
        <v>0</v>
      </c>
      <c r="K101" s="155"/>
      <c r="L101" s="159"/>
    </row>
    <row r="102" spans="1:31" s="10" customFormat="1" ht="19.899999999999999" customHeight="1">
      <c r="B102" s="154"/>
      <c r="C102" s="155"/>
      <c r="D102" s="156" t="s">
        <v>1070</v>
      </c>
      <c r="E102" s="157"/>
      <c r="F102" s="157"/>
      <c r="G102" s="157"/>
      <c r="H102" s="157"/>
      <c r="I102" s="157"/>
      <c r="J102" s="158">
        <f>J260</f>
        <v>0</v>
      </c>
      <c r="K102" s="155"/>
      <c r="L102" s="159"/>
    </row>
    <row r="103" spans="1:31" s="10" customFormat="1" ht="19.899999999999999" customHeight="1">
      <c r="B103" s="154"/>
      <c r="C103" s="155"/>
      <c r="D103" s="156" t="s">
        <v>295</v>
      </c>
      <c r="E103" s="157"/>
      <c r="F103" s="157"/>
      <c r="G103" s="157"/>
      <c r="H103" s="157"/>
      <c r="I103" s="157"/>
      <c r="J103" s="158">
        <f>J281</f>
        <v>0</v>
      </c>
      <c r="K103" s="155"/>
      <c r="L103" s="159"/>
    </row>
    <row r="104" spans="1:31" s="10" customFormat="1" ht="19.899999999999999" customHeight="1">
      <c r="B104" s="154"/>
      <c r="C104" s="155"/>
      <c r="D104" s="156" t="s">
        <v>1001</v>
      </c>
      <c r="E104" s="157"/>
      <c r="F104" s="157"/>
      <c r="G104" s="157"/>
      <c r="H104" s="157"/>
      <c r="I104" s="157"/>
      <c r="J104" s="158">
        <f>J288</f>
        <v>0</v>
      </c>
      <c r="K104" s="155"/>
      <c r="L104" s="159"/>
    </row>
    <row r="105" spans="1:31" s="10" customFormat="1" ht="19.899999999999999" customHeight="1">
      <c r="B105" s="154"/>
      <c r="C105" s="155"/>
      <c r="D105" s="156" t="s">
        <v>1071</v>
      </c>
      <c r="E105" s="157"/>
      <c r="F105" s="157"/>
      <c r="G105" s="157"/>
      <c r="H105" s="157"/>
      <c r="I105" s="157"/>
      <c r="J105" s="158">
        <f>J324</f>
        <v>0</v>
      </c>
      <c r="K105" s="155"/>
      <c r="L105" s="159"/>
    </row>
    <row r="106" spans="1:31" s="10" customFormat="1" ht="19.899999999999999" customHeight="1">
      <c r="B106" s="154"/>
      <c r="C106" s="155"/>
      <c r="D106" s="156" t="s">
        <v>1002</v>
      </c>
      <c r="E106" s="157"/>
      <c r="F106" s="157"/>
      <c r="G106" s="157"/>
      <c r="H106" s="157"/>
      <c r="I106" s="157"/>
      <c r="J106" s="158">
        <f>J334</f>
        <v>0</v>
      </c>
      <c r="K106" s="155"/>
      <c r="L106" s="159"/>
    </row>
    <row r="107" spans="1:31" s="9" customFormat="1" ht="24.95" customHeight="1">
      <c r="B107" s="148"/>
      <c r="C107" s="149"/>
      <c r="D107" s="150" t="s">
        <v>1072</v>
      </c>
      <c r="E107" s="151"/>
      <c r="F107" s="151"/>
      <c r="G107" s="151"/>
      <c r="H107" s="151"/>
      <c r="I107" s="151"/>
      <c r="J107" s="152">
        <f>J337</f>
        <v>0</v>
      </c>
      <c r="K107" s="149"/>
      <c r="L107" s="153"/>
    </row>
    <row r="108" spans="1:31" s="10" customFormat="1" ht="19.899999999999999" customHeight="1">
      <c r="B108" s="154"/>
      <c r="C108" s="155"/>
      <c r="D108" s="156" t="s">
        <v>1073</v>
      </c>
      <c r="E108" s="157"/>
      <c r="F108" s="157"/>
      <c r="G108" s="157"/>
      <c r="H108" s="157"/>
      <c r="I108" s="157"/>
      <c r="J108" s="158">
        <f>J338</f>
        <v>0</v>
      </c>
      <c r="K108" s="155"/>
      <c r="L108" s="159"/>
    </row>
    <row r="109" spans="1:31" s="10" customFormat="1" ht="19.899999999999999" customHeight="1">
      <c r="B109" s="154"/>
      <c r="C109" s="155"/>
      <c r="D109" s="156" t="s">
        <v>1074</v>
      </c>
      <c r="E109" s="157"/>
      <c r="F109" s="157"/>
      <c r="G109" s="157"/>
      <c r="H109" s="157"/>
      <c r="I109" s="157"/>
      <c r="J109" s="158">
        <f>J362</f>
        <v>0</v>
      </c>
      <c r="K109" s="155"/>
      <c r="L109" s="159"/>
    </row>
    <row r="110" spans="1:31" s="2" customFormat="1" ht="21.75"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6.95" customHeight="1">
      <c r="A111" s="35"/>
      <c r="B111" s="55"/>
      <c r="C111" s="56"/>
      <c r="D111" s="56"/>
      <c r="E111" s="56"/>
      <c r="F111" s="56"/>
      <c r="G111" s="56"/>
      <c r="H111" s="56"/>
      <c r="I111" s="56"/>
      <c r="J111" s="56"/>
      <c r="K111" s="56"/>
      <c r="L111" s="52"/>
      <c r="S111" s="35"/>
      <c r="T111" s="35"/>
      <c r="U111" s="35"/>
      <c r="V111" s="35"/>
      <c r="W111" s="35"/>
      <c r="X111" s="35"/>
      <c r="Y111" s="35"/>
      <c r="Z111" s="35"/>
      <c r="AA111" s="35"/>
      <c r="AB111" s="35"/>
      <c r="AC111" s="35"/>
      <c r="AD111" s="35"/>
      <c r="AE111" s="35"/>
    </row>
    <row r="115" spans="1:31" s="2" customFormat="1" ht="6.95" customHeight="1">
      <c r="A115" s="35"/>
      <c r="B115" s="57"/>
      <c r="C115" s="58"/>
      <c r="D115" s="58"/>
      <c r="E115" s="58"/>
      <c r="F115" s="58"/>
      <c r="G115" s="58"/>
      <c r="H115" s="58"/>
      <c r="I115" s="58"/>
      <c r="J115" s="58"/>
      <c r="K115" s="58"/>
      <c r="L115" s="52"/>
      <c r="S115" s="35"/>
      <c r="T115" s="35"/>
      <c r="U115" s="35"/>
      <c r="V115" s="35"/>
      <c r="W115" s="35"/>
      <c r="X115" s="35"/>
      <c r="Y115" s="35"/>
      <c r="Z115" s="35"/>
      <c r="AA115" s="35"/>
      <c r="AB115" s="35"/>
      <c r="AC115" s="35"/>
      <c r="AD115" s="35"/>
      <c r="AE115" s="35"/>
    </row>
    <row r="116" spans="1:31" s="2" customFormat="1" ht="24.95" customHeight="1">
      <c r="A116" s="35"/>
      <c r="B116" s="36"/>
      <c r="C116" s="24" t="s">
        <v>117</v>
      </c>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31"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31" s="2" customFormat="1" ht="12" customHeight="1">
      <c r="A118" s="35"/>
      <c r="B118" s="36"/>
      <c r="C118" s="30" t="s">
        <v>16</v>
      </c>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31" s="2" customFormat="1" ht="16.5" customHeight="1">
      <c r="A119" s="35"/>
      <c r="B119" s="36"/>
      <c r="C119" s="37"/>
      <c r="D119" s="37"/>
      <c r="E119" s="314" t="str">
        <f>E7</f>
        <v>III/2761 Malá Bělá rekonstrukce mostu ev. č. 2761-1</v>
      </c>
      <c r="F119" s="315"/>
      <c r="G119" s="315"/>
      <c r="H119" s="315"/>
      <c r="I119" s="37"/>
      <c r="J119" s="37"/>
      <c r="K119" s="37"/>
      <c r="L119" s="52"/>
      <c r="S119" s="35"/>
      <c r="T119" s="35"/>
      <c r="U119" s="35"/>
      <c r="V119" s="35"/>
      <c r="W119" s="35"/>
      <c r="X119" s="35"/>
      <c r="Y119" s="35"/>
      <c r="Z119" s="35"/>
      <c r="AA119" s="35"/>
      <c r="AB119" s="35"/>
      <c r="AC119" s="35"/>
      <c r="AD119" s="35"/>
      <c r="AE119" s="35"/>
    </row>
    <row r="120" spans="1:31" s="2" customFormat="1" ht="12" customHeight="1">
      <c r="A120" s="35"/>
      <c r="B120" s="36"/>
      <c r="C120" s="30" t="s">
        <v>105</v>
      </c>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31" s="2" customFormat="1" ht="16.5" customHeight="1">
      <c r="A121" s="35"/>
      <c r="B121" s="36"/>
      <c r="C121" s="37"/>
      <c r="D121" s="37"/>
      <c r="E121" s="266" t="str">
        <f>E9</f>
        <v>SO.201 - SO.201 - Mostní objekt</v>
      </c>
      <c r="F121" s="316"/>
      <c r="G121" s="316"/>
      <c r="H121" s="316"/>
      <c r="I121" s="37"/>
      <c r="J121" s="37"/>
      <c r="K121" s="37"/>
      <c r="L121" s="52"/>
      <c r="S121" s="35"/>
      <c r="T121" s="35"/>
      <c r="U121" s="35"/>
      <c r="V121" s="35"/>
      <c r="W121" s="35"/>
      <c r="X121" s="35"/>
      <c r="Y121" s="35"/>
      <c r="Z121" s="35"/>
      <c r="AA121" s="35"/>
      <c r="AB121" s="35"/>
      <c r="AC121" s="35"/>
      <c r="AD121" s="35"/>
      <c r="AE121" s="35"/>
    </row>
    <row r="122" spans="1:31" s="2" customFormat="1" ht="6.95"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22</v>
      </c>
      <c r="D123" s="37"/>
      <c r="E123" s="37"/>
      <c r="F123" s="28" t="str">
        <f>F12</f>
        <v>Malá Bělá</v>
      </c>
      <c r="G123" s="37"/>
      <c r="H123" s="37"/>
      <c r="I123" s="30" t="s">
        <v>24</v>
      </c>
      <c r="J123" s="67" t="str">
        <f>IF(J12="","",J12)</f>
        <v>9. 2. 2021</v>
      </c>
      <c r="K123" s="37"/>
      <c r="L123" s="52"/>
      <c r="S123" s="35"/>
      <c r="T123" s="35"/>
      <c r="U123" s="35"/>
      <c r="V123" s="35"/>
      <c r="W123" s="35"/>
      <c r="X123" s="35"/>
      <c r="Y123" s="35"/>
      <c r="Z123" s="35"/>
      <c r="AA123" s="35"/>
      <c r="AB123" s="35"/>
      <c r="AC123" s="35"/>
      <c r="AD123" s="35"/>
      <c r="AE123" s="35"/>
    </row>
    <row r="124" spans="1:31" s="2" customFormat="1" ht="6.95" customHeight="1">
      <c r="A124" s="35"/>
      <c r="B124" s="36"/>
      <c r="C124" s="37"/>
      <c r="D124" s="37"/>
      <c r="E124" s="37"/>
      <c r="F124" s="37"/>
      <c r="G124" s="37"/>
      <c r="H124" s="37"/>
      <c r="I124" s="37"/>
      <c r="J124" s="37"/>
      <c r="K124" s="37"/>
      <c r="L124" s="52"/>
      <c r="S124" s="35"/>
      <c r="T124" s="35"/>
      <c r="U124" s="35"/>
      <c r="V124" s="35"/>
      <c r="W124" s="35"/>
      <c r="X124" s="35"/>
      <c r="Y124" s="35"/>
      <c r="Z124" s="35"/>
      <c r="AA124" s="35"/>
      <c r="AB124" s="35"/>
      <c r="AC124" s="35"/>
      <c r="AD124" s="35"/>
      <c r="AE124" s="35"/>
    </row>
    <row r="125" spans="1:31" s="2" customFormat="1" ht="15.2" customHeight="1">
      <c r="A125" s="35"/>
      <c r="B125" s="36"/>
      <c r="C125" s="30" t="s">
        <v>28</v>
      </c>
      <c r="D125" s="37"/>
      <c r="E125" s="37"/>
      <c r="F125" s="28" t="str">
        <f>E15</f>
        <v>Středočeský kraj</v>
      </c>
      <c r="G125" s="37"/>
      <c r="H125" s="37"/>
      <c r="I125" s="30" t="s">
        <v>35</v>
      </c>
      <c r="J125" s="33" t="str">
        <f>E21</f>
        <v>Ing. Vít Hoznour</v>
      </c>
      <c r="K125" s="37"/>
      <c r="L125" s="52"/>
      <c r="S125" s="35"/>
      <c r="T125" s="35"/>
      <c r="U125" s="35"/>
      <c r="V125" s="35"/>
      <c r="W125" s="35"/>
      <c r="X125" s="35"/>
      <c r="Y125" s="35"/>
      <c r="Z125" s="35"/>
      <c r="AA125" s="35"/>
      <c r="AB125" s="35"/>
      <c r="AC125" s="35"/>
      <c r="AD125" s="35"/>
      <c r="AE125" s="35"/>
    </row>
    <row r="126" spans="1:31" s="2" customFormat="1" ht="15.2" customHeight="1">
      <c r="A126" s="35"/>
      <c r="B126" s="36"/>
      <c r="C126" s="30" t="s">
        <v>33</v>
      </c>
      <c r="D126" s="37"/>
      <c r="E126" s="37"/>
      <c r="F126" s="28" t="str">
        <f>IF(E18="","",E18)</f>
        <v>Vyplň údaj</v>
      </c>
      <c r="G126" s="37"/>
      <c r="H126" s="37"/>
      <c r="I126" s="30" t="s">
        <v>39</v>
      </c>
      <c r="J126" s="33" t="str">
        <f>E24</f>
        <v xml:space="preserve"> </v>
      </c>
      <c r="K126" s="37"/>
      <c r="L126" s="52"/>
      <c r="S126" s="35"/>
      <c r="T126" s="35"/>
      <c r="U126" s="35"/>
      <c r="V126" s="35"/>
      <c r="W126" s="35"/>
      <c r="X126" s="35"/>
      <c r="Y126" s="35"/>
      <c r="Z126" s="35"/>
      <c r="AA126" s="35"/>
      <c r="AB126" s="35"/>
      <c r="AC126" s="35"/>
      <c r="AD126" s="35"/>
      <c r="AE126" s="35"/>
    </row>
    <row r="127" spans="1:31" s="2" customFormat="1" ht="10.35" customHeight="1">
      <c r="A127" s="35"/>
      <c r="B127" s="36"/>
      <c r="C127" s="37"/>
      <c r="D127" s="37"/>
      <c r="E127" s="37"/>
      <c r="F127" s="37"/>
      <c r="G127" s="37"/>
      <c r="H127" s="37"/>
      <c r="I127" s="37"/>
      <c r="J127" s="37"/>
      <c r="K127" s="37"/>
      <c r="L127" s="52"/>
      <c r="S127" s="35"/>
      <c r="T127" s="35"/>
      <c r="U127" s="35"/>
      <c r="V127" s="35"/>
      <c r="W127" s="35"/>
      <c r="X127" s="35"/>
      <c r="Y127" s="35"/>
      <c r="Z127" s="35"/>
      <c r="AA127" s="35"/>
      <c r="AB127" s="35"/>
      <c r="AC127" s="35"/>
      <c r="AD127" s="35"/>
      <c r="AE127" s="35"/>
    </row>
    <row r="128" spans="1:31" s="11" customFormat="1" ht="29.25" customHeight="1">
      <c r="A128" s="160"/>
      <c r="B128" s="161"/>
      <c r="C128" s="162" t="s">
        <v>118</v>
      </c>
      <c r="D128" s="163" t="s">
        <v>69</v>
      </c>
      <c r="E128" s="163" t="s">
        <v>65</v>
      </c>
      <c r="F128" s="163" t="s">
        <v>66</v>
      </c>
      <c r="G128" s="163" t="s">
        <v>119</v>
      </c>
      <c r="H128" s="163" t="s">
        <v>120</v>
      </c>
      <c r="I128" s="163" t="s">
        <v>121</v>
      </c>
      <c r="J128" s="163" t="s">
        <v>109</v>
      </c>
      <c r="K128" s="164" t="s">
        <v>122</v>
      </c>
      <c r="L128" s="165"/>
      <c r="M128" s="76" t="s">
        <v>1</v>
      </c>
      <c r="N128" s="77" t="s">
        <v>48</v>
      </c>
      <c r="O128" s="77" t="s">
        <v>123</v>
      </c>
      <c r="P128" s="77" t="s">
        <v>124</v>
      </c>
      <c r="Q128" s="77" t="s">
        <v>125</v>
      </c>
      <c r="R128" s="77" t="s">
        <v>126</v>
      </c>
      <c r="S128" s="77" t="s">
        <v>127</v>
      </c>
      <c r="T128" s="78" t="s">
        <v>128</v>
      </c>
      <c r="U128" s="160"/>
      <c r="V128" s="160"/>
      <c r="W128" s="160"/>
      <c r="X128" s="160"/>
      <c r="Y128" s="160"/>
      <c r="Z128" s="160"/>
      <c r="AA128" s="160"/>
      <c r="AB128" s="160"/>
      <c r="AC128" s="160"/>
      <c r="AD128" s="160"/>
      <c r="AE128" s="160"/>
    </row>
    <row r="129" spans="1:65" s="2" customFormat="1" ht="22.9" customHeight="1">
      <c r="A129" s="35"/>
      <c r="B129" s="36"/>
      <c r="C129" s="83" t="s">
        <v>129</v>
      </c>
      <c r="D129" s="37"/>
      <c r="E129" s="37"/>
      <c r="F129" s="37"/>
      <c r="G129" s="37"/>
      <c r="H129" s="37"/>
      <c r="I129" s="37"/>
      <c r="J129" s="166">
        <f>BK129</f>
        <v>0</v>
      </c>
      <c r="K129" s="37"/>
      <c r="L129" s="40"/>
      <c r="M129" s="79"/>
      <c r="N129" s="167"/>
      <c r="O129" s="80"/>
      <c r="P129" s="168">
        <f>P130+P337</f>
        <v>0</v>
      </c>
      <c r="Q129" s="80"/>
      <c r="R129" s="168">
        <f>R130+R337</f>
        <v>154.61076465999997</v>
      </c>
      <c r="S129" s="80"/>
      <c r="T129" s="169">
        <f>T130+T337</f>
        <v>167.44899999999998</v>
      </c>
      <c r="U129" s="35"/>
      <c r="V129" s="35"/>
      <c r="W129" s="35"/>
      <c r="X129" s="35"/>
      <c r="Y129" s="35"/>
      <c r="Z129" s="35"/>
      <c r="AA129" s="35"/>
      <c r="AB129" s="35"/>
      <c r="AC129" s="35"/>
      <c r="AD129" s="35"/>
      <c r="AE129" s="35"/>
      <c r="AT129" s="18" t="s">
        <v>83</v>
      </c>
      <c r="AU129" s="18" t="s">
        <v>111</v>
      </c>
      <c r="BK129" s="170">
        <f>BK130+BK337</f>
        <v>0</v>
      </c>
    </row>
    <row r="130" spans="1:65" s="12" customFormat="1" ht="25.9" customHeight="1">
      <c r="B130" s="171"/>
      <c r="C130" s="172"/>
      <c r="D130" s="173" t="s">
        <v>83</v>
      </c>
      <c r="E130" s="174" t="s">
        <v>309</v>
      </c>
      <c r="F130" s="174" t="s">
        <v>310</v>
      </c>
      <c r="G130" s="172"/>
      <c r="H130" s="172"/>
      <c r="I130" s="175"/>
      <c r="J130" s="176">
        <f>BK130</f>
        <v>0</v>
      </c>
      <c r="K130" s="172"/>
      <c r="L130" s="177"/>
      <c r="M130" s="178"/>
      <c r="N130" s="179"/>
      <c r="O130" s="179"/>
      <c r="P130" s="180">
        <f>P131+P164+P187+P238+P260+P281+P288+P324+P334</f>
        <v>0</v>
      </c>
      <c r="Q130" s="179"/>
      <c r="R130" s="180">
        <f>R131+R164+R187+R238+R260+R281+R288+R324+R334</f>
        <v>152.04341605999997</v>
      </c>
      <c r="S130" s="179"/>
      <c r="T130" s="181">
        <f>T131+T164+T187+T238+T260+T281+T288+T324+T334</f>
        <v>167.44899999999998</v>
      </c>
      <c r="AR130" s="182" t="s">
        <v>21</v>
      </c>
      <c r="AT130" s="183" t="s">
        <v>83</v>
      </c>
      <c r="AU130" s="183" t="s">
        <v>84</v>
      </c>
      <c r="AY130" s="182" t="s">
        <v>132</v>
      </c>
      <c r="BK130" s="184">
        <f>BK131+BK164+BK187+BK238+BK260+BK281+BK288+BK324+BK334</f>
        <v>0</v>
      </c>
    </row>
    <row r="131" spans="1:65" s="12" customFormat="1" ht="22.9" customHeight="1">
      <c r="B131" s="171"/>
      <c r="C131" s="172"/>
      <c r="D131" s="173" t="s">
        <v>83</v>
      </c>
      <c r="E131" s="185" t="s">
        <v>21</v>
      </c>
      <c r="F131" s="185" t="s">
        <v>311</v>
      </c>
      <c r="G131" s="172"/>
      <c r="H131" s="172"/>
      <c r="I131" s="175"/>
      <c r="J131" s="186">
        <f>BK131</f>
        <v>0</v>
      </c>
      <c r="K131" s="172"/>
      <c r="L131" s="177"/>
      <c r="M131" s="178"/>
      <c r="N131" s="179"/>
      <c r="O131" s="179"/>
      <c r="P131" s="180">
        <f>SUM(P132:P163)</f>
        <v>0</v>
      </c>
      <c r="Q131" s="179"/>
      <c r="R131" s="180">
        <f>SUM(R132:R163)</f>
        <v>0.84079999999999999</v>
      </c>
      <c r="S131" s="179"/>
      <c r="T131" s="181">
        <f>SUM(T132:T163)</f>
        <v>69.009999999999991</v>
      </c>
      <c r="AR131" s="182" t="s">
        <v>21</v>
      </c>
      <c r="AT131" s="183" t="s">
        <v>83</v>
      </c>
      <c r="AU131" s="183" t="s">
        <v>21</v>
      </c>
      <c r="AY131" s="182" t="s">
        <v>132</v>
      </c>
      <c r="BK131" s="184">
        <f>SUM(BK132:BK163)</f>
        <v>0</v>
      </c>
    </row>
    <row r="132" spans="1:65" s="2" customFormat="1" ht="44.25" customHeight="1">
      <c r="A132" s="35"/>
      <c r="B132" s="36"/>
      <c r="C132" s="187" t="s">
        <v>21</v>
      </c>
      <c r="D132" s="187" t="s">
        <v>135</v>
      </c>
      <c r="E132" s="188" t="s">
        <v>218</v>
      </c>
      <c r="F132" s="189" t="s">
        <v>1075</v>
      </c>
      <c r="G132" s="190" t="s">
        <v>220</v>
      </c>
      <c r="H132" s="191">
        <v>190</v>
      </c>
      <c r="I132" s="192"/>
      <c r="J132" s="193">
        <f>ROUND(I132*H132,2)</f>
        <v>0</v>
      </c>
      <c r="K132" s="189" t="s">
        <v>221</v>
      </c>
      <c r="L132" s="40"/>
      <c r="M132" s="194" t="s">
        <v>1</v>
      </c>
      <c r="N132" s="195" t="s">
        <v>49</v>
      </c>
      <c r="O132" s="72"/>
      <c r="P132" s="196">
        <f>O132*H132</f>
        <v>0</v>
      </c>
      <c r="Q132" s="196">
        <v>0</v>
      </c>
      <c r="R132" s="196">
        <f>Q132*H132</f>
        <v>0</v>
      </c>
      <c r="S132" s="196">
        <v>0</v>
      </c>
      <c r="T132" s="197">
        <f>S132*H132</f>
        <v>0</v>
      </c>
      <c r="U132" s="35"/>
      <c r="V132" s="35"/>
      <c r="W132" s="35"/>
      <c r="X132" s="35"/>
      <c r="Y132" s="35"/>
      <c r="Z132" s="35"/>
      <c r="AA132" s="35"/>
      <c r="AB132" s="35"/>
      <c r="AC132" s="35"/>
      <c r="AD132" s="35"/>
      <c r="AE132" s="35"/>
      <c r="AR132" s="198" t="s">
        <v>131</v>
      </c>
      <c r="AT132" s="198" t="s">
        <v>135</v>
      </c>
      <c r="AU132" s="198" t="s">
        <v>93</v>
      </c>
      <c r="AY132" s="18" t="s">
        <v>132</v>
      </c>
      <c r="BE132" s="199">
        <f>IF(N132="základní",J132,0)</f>
        <v>0</v>
      </c>
      <c r="BF132" s="199">
        <f>IF(N132="snížená",J132,0)</f>
        <v>0</v>
      </c>
      <c r="BG132" s="199">
        <f>IF(N132="zákl. přenesená",J132,0)</f>
        <v>0</v>
      </c>
      <c r="BH132" s="199">
        <f>IF(N132="sníž. přenesená",J132,0)</f>
        <v>0</v>
      </c>
      <c r="BI132" s="199">
        <f>IF(N132="nulová",J132,0)</f>
        <v>0</v>
      </c>
      <c r="BJ132" s="18" t="s">
        <v>21</v>
      </c>
      <c r="BK132" s="199">
        <f>ROUND(I132*H132,2)</f>
        <v>0</v>
      </c>
      <c r="BL132" s="18" t="s">
        <v>131</v>
      </c>
      <c r="BM132" s="198" t="s">
        <v>1076</v>
      </c>
    </row>
    <row r="133" spans="1:65" s="14" customFormat="1" ht="11.25">
      <c r="B133" s="211"/>
      <c r="C133" s="212"/>
      <c r="D133" s="202" t="s">
        <v>231</v>
      </c>
      <c r="E133" s="213" t="s">
        <v>1</v>
      </c>
      <c r="F133" s="214" t="s">
        <v>1077</v>
      </c>
      <c r="G133" s="212"/>
      <c r="H133" s="215">
        <v>100</v>
      </c>
      <c r="I133" s="216"/>
      <c r="J133" s="212"/>
      <c r="K133" s="212"/>
      <c r="L133" s="217"/>
      <c r="M133" s="218"/>
      <c r="N133" s="219"/>
      <c r="O133" s="219"/>
      <c r="P133" s="219"/>
      <c r="Q133" s="219"/>
      <c r="R133" s="219"/>
      <c r="S133" s="219"/>
      <c r="T133" s="220"/>
      <c r="AT133" s="221" t="s">
        <v>231</v>
      </c>
      <c r="AU133" s="221" t="s">
        <v>93</v>
      </c>
      <c r="AV133" s="14" t="s">
        <v>93</v>
      </c>
      <c r="AW133" s="14" t="s">
        <v>41</v>
      </c>
      <c r="AX133" s="14" t="s">
        <v>84</v>
      </c>
      <c r="AY133" s="221" t="s">
        <v>132</v>
      </c>
    </row>
    <row r="134" spans="1:65" s="14" customFormat="1" ht="11.25">
      <c r="B134" s="211"/>
      <c r="C134" s="212"/>
      <c r="D134" s="202" t="s">
        <v>231</v>
      </c>
      <c r="E134" s="213" t="s">
        <v>1</v>
      </c>
      <c r="F134" s="214" t="s">
        <v>1078</v>
      </c>
      <c r="G134" s="212"/>
      <c r="H134" s="215">
        <v>90</v>
      </c>
      <c r="I134" s="216"/>
      <c r="J134" s="212"/>
      <c r="K134" s="212"/>
      <c r="L134" s="217"/>
      <c r="M134" s="218"/>
      <c r="N134" s="219"/>
      <c r="O134" s="219"/>
      <c r="P134" s="219"/>
      <c r="Q134" s="219"/>
      <c r="R134" s="219"/>
      <c r="S134" s="219"/>
      <c r="T134" s="220"/>
      <c r="AT134" s="221" t="s">
        <v>231</v>
      </c>
      <c r="AU134" s="221" t="s">
        <v>93</v>
      </c>
      <c r="AV134" s="14" t="s">
        <v>93</v>
      </c>
      <c r="AW134" s="14" t="s">
        <v>41</v>
      </c>
      <c r="AX134" s="14" t="s">
        <v>84</v>
      </c>
      <c r="AY134" s="221" t="s">
        <v>132</v>
      </c>
    </row>
    <row r="135" spans="1:65" s="15" customFormat="1" ht="11.25">
      <c r="B135" s="235"/>
      <c r="C135" s="236"/>
      <c r="D135" s="202" t="s">
        <v>231</v>
      </c>
      <c r="E135" s="237" t="s">
        <v>1</v>
      </c>
      <c r="F135" s="238" t="s">
        <v>331</v>
      </c>
      <c r="G135" s="236"/>
      <c r="H135" s="239">
        <v>190</v>
      </c>
      <c r="I135" s="240"/>
      <c r="J135" s="236"/>
      <c r="K135" s="236"/>
      <c r="L135" s="241"/>
      <c r="M135" s="242"/>
      <c r="N135" s="243"/>
      <c r="O135" s="243"/>
      <c r="P135" s="243"/>
      <c r="Q135" s="243"/>
      <c r="R135" s="243"/>
      <c r="S135" s="243"/>
      <c r="T135" s="244"/>
      <c r="AT135" s="245" t="s">
        <v>231</v>
      </c>
      <c r="AU135" s="245" t="s">
        <v>93</v>
      </c>
      <c r="AV135" s="15" t="s">
        <v>131</v>
      </c>
      <c r="AW135" s="15" t="s">
        <v>41</v>
      </c>
      <c r="AX135" s="15" t="s">
        <v>21</v>
      </c>
      <c r="AY135" s="245" t="s">
        <v>132</v>
      </c>
    </row>
    <row r="136" spans="1:65" s="2" customFormat="1" ht="55.5" customHeight="1">
      <c r="A136" s="35"/>
      <c r="B136" s="36"/>
      <c r="C136" s="187" t="s">
        <v>93</v>
      </c>
      <c r="D136" s="187" t="s">
        <v>135</v>
      </c>
      <c r="E136" s="188" t="s">
        <v>1079</v>
      </c>
      <c r="F136" s="189" t="s">
        <v>1080</v>
      </c>
      <c r="G136" s="190" t="s">
        <v>220</v>
      </c>
      <c r="H136" s="191">
        <v>32</v>
      </c>
      <c r="I136" s="192"/>
      <c r="J136" s="193">
        <f>ROUND(I136*H136,2)</f>
        <v>0</v>
      </c>
      <c r="K136" s="189" t="s">
        <v>221</v>
      </c>
      <c r="L136" s="40"/>
      <c r="M136" s="194" t="s">
        <v>1</v>
      </c>
      <c r="N136" s="195" t="s">
        <v>49</v>
      </c>
      <c r="O136" s="72"/>
      <c r="P136" s="196">
        <f>O136*H136</f>
        <v>0</v>
      </c>
      <c r="Q136" s="196">
        <v>0</v>
      </c>
      <c r="R136" s="196">
        <f>Q136*H136</f>
        <v>0</v>
      </c>
      <c r="S136" s="196">
        <v>0.22</v>
      </c>
      <c r="T136" s="197">
        <f>S136*H136</f>
        <v>7.04</v>
      </c>
      <c r="U136" s="35"/>
      <c r="V136" s="35"/>
      <c r="W136" s="35"/>
      <c r="X136" s="35"/>
      <c r="Y136" s="35"/>
      <c r="Z136" s="35"/>
      <c r="AA136" s="35"/>
      <c r="AB136" s="35"/>
      <c r="AC136" s="35"/>
      <c r="AD136" s="35"/>
      <c r="AE136" s="35"/>
      <c r="AR136" s="198" t="s">
        <v>131</v>
      </c>
      <c r="AT136" s="198" t="s">
        <v>135</v>
      </c>
      <c r="AU136" s="198" t="s">
        <v>93</v>
      </c>
      <c r="AY136" s="18" t="s">
        <v>132</v>
      </c>
      <c r="BE136" s="199">
        <f>IF(N136="základní",J136,0)</f>
        <v>0</v>
      </c>
      <c r="BF136" s="199">
        <f>IF(N136="snížená",J136,0)</f>
        <v>0</v>
      </c>
      <c r="BG136" s="199">
        <f>IF(N136="zákl. přenesená",J136,0)</f>
        <v>0</v>
      </c>
      <c r="BH136" s="199">
        <f>IF(N136="sníž. přenesená",J136,0)</f>
        <v>0</v>
      </c>
      <c r="BI136" s="199">
        <f>IF(N136="nulová",J136,0)</f>
        <v>0</v>
      </c>
      <c r="BJ136" s="18" t="s">
        <v>21</v>
      </c>
      <c r="BK136" s="199">
        <f>ROUND(I136*H136,2)</f>
        <v>0</v>
      </c>
      <c r="BL136" s="18" t="s">
        <v>131</v>
      </c>
      <c r="BM136" s="198" t="s">
        <v>1081</v>
      </c>
    </row>
    <row r="137" spans="1:65" s="14" customFormat="1" ht="11.25">
      <c r="B137" s="211"/>
      <c r="C137" s="212"/>
      <c r="D137" s="202" t="s">
        <v>231</v>
      </c>
      <c r="E137" s="213" t="s">
        <v>1</v>
      </c>
      <c r="F137" s="214" t="s">
        <v>1082</v>
      </c>
      <c r="G137" s="212"/>
      <c r="H137" s="215">
        <v>32</v>
      </c>
      <c r="I137" s="216"/>
      <c r="J137" s="212"/>
      <c r="K137" s="212"/>
      <c r="L137" s="217"/>
      <c r="M137" s="218"/>
      <c r="N137" s="219"/>
      <c r="O137" s="219"/>
      <c r="P137" s="219"/>
      <c r="Q137" s="219"/>
      <c r="R137" s="219"/>
      <c r="S137" s="219"/>
      <c r="T137" s="220"/>
      <c r="AT137" s="221" t="s">
        <v>231</v>
      </c>
      <c r="AU137" s="221" t="s">
        <v>93</v>
      </c>
      <c r="AV137" s="14" t="s">
        <v>93</v>
      </c>
      <c r="AW137" s="14" t="s">
        <v>41</v>
      </c>
      <c r="AX137" s="14" t="s">
        <v>21</v>
      </c>
      <c r="AY137" s="221" t="s">
        <v>132</v>
      </c>
    </row>
    <row r="138" spans="1:65" s="2" customFormat="1" ht="55.5" customHeight="1">
      <c r="A138" s="35"/>
      <c r="B138" s="36"/>
      <c r="C138" s="187" t="s">
        <v>144</v>
      </c>
      <c r="D138" s="187" t="s">
        <v>135</v>
      </c>
      <c r="E138" s="188" t="s">
        <v>1083</v>
      </c>
      <c r="F138" s="189" t="s">
        <v>1084</v>
      </c>
      <c r="G138" s="190" t="s">
        <v>220</v>
      </c>
      <c r="H138" s="191">
        <v>46</v>
      </c>
      <c r="I138" s="192"/>
      <c r="J138" s="193">
        <f>ROUND(I138*H138,2)</f>
        <v>0</v>
      </c>
      <c r="K138" s="189" t="s">
        <v>221</v>
      </c>
      <c r="L138" s="40"/>
      <c r="M138" s="194" t="s">
        <v>1</v>
      </c>
      <c r="N138" s="195" t="s">
        <v>49</v>
      </c>
      <c r="O138" s="72"/>
      <c r="P138" s="196">
        <f>O138*H138</f>
        <v>0</v>
      </c>
      <c r="Q138" s="196">
        <v>0</v>
      </c>
      <c r="R138" s="196">
        <f>Q138*H138</f>
        <v>0</v>
      </c>
      <c r="S138" s="196">
        <v>0.316</v>
      </c>
      <c r="T138" s="197">
        <f>S138*H138</f>
        <v>14.536</v>
      </c>
      <c r="U138" s="35"/>
      <c r="V138" s="35"/>
      <c r="W138" s="35"/>
      <c r="X138" s="35"/>
      <c r="Y138" s="35"/>
      <c r="Z138" s="35"/>
      <c r="AA138" s="35"/>
      <c r="AB138" s="35"/>
      <c r="AC138" s="35"/>
      <c r="AD138" s="35"/>
      <c r="AE138" s="35"/>
      <c r="AR138" s="198" t="s">
        <v>131</v>
      </c>
      <c r="AT138" s="198" t="s">
        <v>135</v>
      </c>
      <c r="AU138" s="198" t="s">
        <v>93</v>
      </c>
      <c r="AY138" s="18" t="s">
        <v>132</v>
      </c>
      <c r="BE138" s="199">
        <f>IF(N138="základní",J138,0)</f>
        <v>0</v>
      </c>
      <c r="BF138" s="199">
        <f>IF(N138="snížená",J138,0)</f>
        <v>0</v>
      </c>
      <c r="BG138" s="199">
        <f>IF(N138="zákl. přenesená",J138,0)</f>
        <v>0</v>
      </c>
      <c r="BH138" s="199">
        <f>IF(N138="sníž. přenesená",J138,0)</f>
        <v>0</v>
      </c>
      <c r="BI138" s="199">
        <f>IF(N138="nulová",J138,0)</f>
        <v>0</v>
      </c>
      <c r="BJ138" s="18" t="s">
        <v>21</v>
      </c>
      <c r="BK138" s="199">
        <f>ROUND(I138*H138,2)</f>
        <v>0</v>
      </c>
      <c r="BL138" s="18" t="s">
        <v>131</v>
      </c>
      <c r="BM138" s="198" t="s">
        <v>1085</v>
      </c>
    </row>
    <row r="139" spans="1:65" s="14" customFormat="1" ht="11.25">
      <c r="B139" s="211"/>
      <c r="C139" s="212"/>
      <c r="D139" s="202" t="s">
        <v>231</v>
      </c>
      <c r="E139" s="213" t="s">
        <v>1</v>
      </c>
      <c r="F139" s="214" t="s">
        <v>1086</v>
      </c>
      <c r="G139" s="212"/>
      <c r="H139" s="215">
        <v>46</v>
      </c>
      <c r="I139" s="216"/>
      <c r="J139" s="212"/>
      <c r="K139" s="212"/>
      <c r="L139" s="217"/>
      <c r="M139" s="218"/>
      <c r="N139" s="219"/>
      <c r="O139" s="219"/>
      <c r="P139" s="219"/>
      <c r="Q139" s="219"/>
      <c r="R139" s="219"/>
      <c r="S139" s="219"/>
      <c r="T139" s="220"/>
      <c r="AT139" s="221" t="s">
        <v>231</v>
      </c>
      <c r="AU139" s="221" t="s">
        <v>93</v>
      </c>
      <c r="AV139" s="14" t="s">
        <v>93</v>
      </c>
      <c r="AW139" s="14" t="s">
        <v>41</v>
      </c>
      <c r="AX139" s="14" t="s">
        <v>21</v>
      </c>
      <c r="AY139" s="221" t="s">
        <v>132</v>
      </c>
    </row>
    <row r="140" spans="1:65" s="2" customFormat="1" ht="55.5" customHeight="1">
      <c r="A140" s="35"/>
      <c r="B140" s="36"/>
      <c r="C140" s="187" t="s">
        <v>131</v>
      </c>
      <c r="D140" s="187" t="s">
        <v>135</v>
      </c>
      <c r="E140" s="188" t="s">
        <v>1087</v>
      </c>
      <c r="F140" s="189" t="s">
        <v>1088</v>
      </c>
      <c r="G140" s="190" t="s">
        <v>220</v>
      </c>
      <c r="H140" s="191">
        <v>46</v>
      </c>
      <c r="I140" s="192"/>
      <c r="J140" s="193">
        <f>ROUND(I140*H140,2)</f>
        <v>0</v>
      </c>
      <c r="K140" s="189" t="s">
        <v>221</v>
      </c>
      <c r="L140" s="40"/>
      <c r="M140" s="194" t="s">
        <v>1</v>
      </c>
      <c r="N140" s="195" t="s">
        <v>49</v>
      </c>
      <c r="O140" s="72"/>
      <c r="P140" s="196">
        <f>O140*H140</f>
        <v>0</v>
      </c>
      <c r="Q140" s="196">
        <v>0</v>
      </c>
      <c r="R140" s="196">
        <f>Q140*H140</f>
        <v>0</v>
      </c>
      <c r="S140" s="196">
        <v>0.70899999999999996</v>
      </c>
      <c r="T140" s="197">
        <f>S140*H140</f>
        <v>32.613999999999997</v>
      </c>
      <c r="U140" s="35"/>
      <c r="V140" s="35"/>
      <c r="W140" s="35"/>
      <c r="X140" s="35"/>
      <c r="Y140" s="35"/>
      <c r="Z140" s="35"/>
      <c r="AA140" s="35"/>
      <c r="AB140" s="35"/>
      <c r="AC140" s="35"/>
      <c r="AD140" s="35"/>
      <c r="AE140" s="35"/>
      <c r="AR140" s="198" t="s">
        <v>131</v>
      </c>
      <c r="AT140" s="198" t="s">
        <v>135</v>
      </c>
      <c r="AU140" s="198" t="s">
        <v>93</v>
      </c>
      <c r="AY140" s="18" t="s">
        <v>132</v>
      </c>
      <c r="BE140" s="199">
        <f>IF(N140="základní",J140,0)</f>
        <v>0</v>
      </c>
      <c r="BF140" s="199">
        <f>IF(N140="snížená",J140,0)</f>
        <v>0</v>
      </c>
      <c r="BG140" s="199">
        <f>IF(N140="zákl. přenesená",J140,0)</f>
        <v>0</v>
      </c>
      <c r="BH140" s="199">
        <f>IF(N140="sníž. přenesená",J140,0)</f>
        <v>0</v>
      </c>
      <c r="BI140" s="199">
        <f>IF(N140="nulová",J140,0)</f>
        <v>0</v>
      </c>
      <c r="BJ140" s="18" t="s">
        <v>21</v>
      </c>
      <c r="BK140" s="199">
        <f>ROUND(I140*H140,2)</f>
        <v>0</v>
      </c>
      <c r="BL140" s="18" t="s">
        <v>131</v>
      </c>
      <c r="BM140" s="198" t="s">
        <v>1089</v>
      </c>
    </row>
    <row r="141" spans="1:65" s="14" customFormat="1" ht="11.25">
      <c r="B141" s="211"/>
      <c r="C141" s="212"/>
      <c r="D141" s="202" t="s">
        <v>231</v>
      </c>
      <c r="E141" s="213" t="s">
        <v>1</v>
      </c>
      <c r="F141" s="214" t="s">
        <v>1086</v>
      </c>
      <c r="G141" s="212"/>
      <c r="H141" s="215">
        <v>46</v>
      </c>
      <c r="I141" s="216"/>
      <c r="J141" s="212"/>
      <c r="K141" s="212"/>
      <c r="L141" s="217"/>
      <c r="M141" s="218"/>
      <c r="N141" s="219"/>
      <c r="O141" s="219"/>
      <c r="P141" s="219"/>
      <c r="Q141" s="219"/>
      <c r="R141" s="219"/>
      <c r="S141" s="219"/>
      <c r="T141" s="220"/>
      <c r="AT141" s="221" t="s">
        <v>231</v>
      </c>
      <c r="AU141" s="221" t="s">
        <v>93</v>
      </c>
      <c r="AV141" s="14" t="s">
        <v>93</v>
      </c>
      <c r="AW141" s="14" t="s">
        <v>41</v>
      </c>
      <c r="AX141" s="14" t="s">
        <v>21</v>
      </c>
      <c r="AY141" s="221" t="s">
        <v>132</v>
      </c>
    </row>
    <row r="142" spans="1:65" s="2" customFormat="1" ht="48">
      <c r="A142" s="35"/>
      <c r="B142" s="36"/>
      <c r="C142" s="187" t="s">
        <v>151</v>
      </c>
      <c r="D142" s="187" t="s">
        <v>135</v>
      </c>
      <c r="E142" s="188" t="s">
        <v>1090</v>
      </c>
      <c r="F142" s="189" t="s">
        <v>1091</v>
      </c>
      <c r="G142" s="190" t="s">
        <v>229</v>
      </c>
      <c r="H142" s="191">
        <v>7.8</v>
      </c>
      <c r="I142" s="192"/>
      <c r="J142" s="193">
        <f>ROUND(I142*H142,2)</f>
        <v>0</v>
      </c>
      <c r="K142" s="189" t="s">
        <v>221</v>
      </c>
      <c r="L142" s="40"/>
      <c r="M142" s="194" t="s">
        <v>1</v>
      </c>
      <c r="N142" s="195" t="s">
        <v>49</v>
      </c>
      <c r="O142" s="72"/>
      <c r="P142" s="196">
        <f>O142*H142</f>
        <v>0</v>
      </c>
      <c r="Q142" s="196">
        <v>0</v>
      </c>
      <c r="R142" s="196">
        <f>Q142*H142</f>
        <v>0</v>
      </c>
      <c r="S142" s="196">
        <v>1.9</v>
      </c>
      <c r="T142" s="197">
        <f>S142*H142</f>
        <v>14.819999999999999</v>
      </c>
      <c r="U142" s="35"/>
      <c r="V142" s="35"/>
      <c r="W142" s="35"/>
      <c r="X142" s="35"/>
      <c r="Y142" s="35"/>
      <c r="Z142" s="35"/>
      <c r="AA142" s="35"/>
      <c r="AB142" s="35"/>
      <c r="AC142" s="35"/>
      <c r="AD142" s="35"/>
      <c r="AE142" s="35"/>
      <c r="AR142" s="198" t="s">
        <v>131</v>
      </c>
      <c r="AT142" s="198" t="s">
        <v>135</v>
      </c>
      <c r="AU142" s="198" t="s">
        <v>93</v>
      </c>
      <c r="AY142" s="18" t="s">
        <v>132</v>
      </c>
      <c r="BE142" s="199">
        <f>IF(N142="základní",J142,0)</f>
        <v>0</v>
      </c>
      <c r="BF142" s="199">
        <f>IF(N142="snížená",J142,0)</f>
        <v>0</v>
      </c>
      <c r="BG142" s="199">
        <f>IF(N142="zákl. přenesená",J142,0)</f>
        <v>0</v>
      </c>
      <c r="BH142" s="199">
        <f>IF(N142="sníž. přenesená",J142,0)</f>
        <v>0</v>
      </c>
      <c r="BI142" s="199">
        <f>IF(N142="nulová",J142,0)</f>
        <v>0</v>
      </c>
      <c r="BJ142" s="18" t="s">
        <v>21</v>
      </c>
      <c r="BK142" s="199">
        <f>ROUND(I142*H142,2)</f>
        <v>0</v>
      </c>
      <c r="BL142" s="18" t="s">
        <v>131</v>
      </c>
      <c r="BM142" s="198" t="s">
        <v>1092</v>
      </c>
    </row>
    <row r="143" spans="1:65" s="14" customFormat="1" ht="11.25">
      <c r="B143" s="211"/>
      <c r="C143" s="212"/>
      <c r="D143" s="202" t="s">
        <v>231</v>
      </c>
      <c r="E143" s="213" t="s">
        <v>1</v>
      </c>
      <c r="F143" s="214" t="s">
        <v>1093</v>
      </c>
      <c r="G143" s="212"/>
      <c r="H143" s="215">
        <v>7.8</v>
      </c>
      <c r="I143" s="216"/>
      <c r="J143" s="212"/>
      <c r="K143" s="212"/>
      <c r="L143" s="217"/>
      <c r="M143" s="218"/>
      <c r="N143" s="219"/>
      <c r="O143" s="219"/>
      <c r="P143" s="219"/>
      <c r="Q143" s="219"/>
      <c r="R143" s="219"/>
      <c r="S143" s="219"/>
      <c r="T143" s="220"/>
      <c r="AT143" s="221" t="s">
        <v>231</v>
      </c>
      <c r="AU143" s="221" t="s">
        <v>93</v>
      </c>
      <c r="AV143" s="14" t="s">
        <v>93</v>
      </c>
      <c r="AW143" s="14" t="s">
        <v>41</v>
      </c>
      <c r="AX143" s="14" t="s">
        <v>21</v>
      </c>
      <c r="AY143" s="221" t="s">
        <v>132</v>
      </c>
    </row>
    <row r="144" spans="1:65" s="2" customFormat="1" ht="21.75" customHeight="1">
      <c r="A144" s="35"/>
      <c r="B144" s="36"/>
      <c r="C144" s="187" t="s">
        <v>155</v>
      </c>
      <c r="D144" s="187" t="s">
        <v>135</v>
      </c>
      <c r="E144" s="188" t="s">
        <v>1094</v>
      </c>
      <c r="F144" s="189" t="s">
        <v>1095</v>
      </c>
      <c r="G144" s="190" t="s">
        <v>478</v>
      </c>
      <c r="H144" s="191">
        <v>40</v>
      </c>
      <c r="I144" s="192"/>
      <c r="J144" s="193">
        <f>ROUND(I144*H144,2)</f>
        <v>0</v>
      </c>
      <c r="K144" s="189" t="s">
        <v>221</v>
      </c>
      <c r="L144" s="40"/>
      <c r="M144" s="194" t="s">
        <v>1</v>
      </c>
      <c r="N144" s="195" t="s">
        <v>49</v>
      </c>
      <c r="O144" s="72"/>
      <c r="P144" s="196">
        <f>O144*H144</f>
        <v>0</v>
      </c>
      <c r="Q144" s="196">
        <v>2.102E-2</v>
      </c>
      <c r="R144" s="196">
        <f>Q144*H144</f>
        <v>0.84079999999999999</v>
      </c>
      <c r="S144" s="196">
        <v>0</v>
      </c>
      <c r="T144" s="197">
        <f>S144*H144</f>
        <v>0</v>
      </c>
      <c r="U144" s="35"/>
      <c r="V144" s="35"/>
      <c r="W144" s="35"/>
      <c r="X144" s="35"/>
      <c r="Y144" s="35"/>
      <c r="Z144" s="35"/>
      <c r="AA144" s="35"/>
      <c r="AB144" s="35"/>
      <c r="AC144" s="35"/>
      <c r="AD144" s="35"/>
      <c r="AE144" s="35"/>
      <c r="AR144" s="198" t="s">
        <v>131</v>
      </c>
      <c r="AT144" s="198" t="s">
        <v>135</v>
      </c>
      <c r="AU144" s="198" t="s">
        <v>93</v>
      </c>
      <c r="AY144" s="18" t="s">
        <v>132</v>
      </c>
      <c r="BE144" s="199">
        <f>IF(N144="základní",J144,0)</f>
        <v>0</v>
      </c>
      <c r="BF144" s="199">
        <f>IF(N144="snížená",J144,0)</f>
        <v>0</v>
      </c>
      <c r="BG144" s="199">
        <f>IF(N144="zákl. přenesená",J144,0)</f>
        <v>0</v>
      </c>
      <c r="BH144" s="199">
        <f>IF(N144="sníž. přenesená",J144,0)</f>
        <v>0</v>
      </c>
      <c r="BI144" s="199">
        <f>IF(N144="nulová",J144,0)</f>
        <v>0</v>
      </c>
      <c r="BJ144" s="18" t="s">
        <v>21</v>
      </c>
      <c r="BK144" s="199">
        <f>ROUND(I144*H144,2)</f>
        <v>0</v>
      </c>
      <c r="BL144" s="18" t="s">
        <v>131</v>
      </c>
      <c r="BM144" s="198" t="s">
        <v>1096</v>
      </c>
    </row>
    <row r="145" spans="1:65" s="2" customFormat="1" ht="33" customHeight="1">
      <c r="A145" s="35"/>
      <c r="B145" s="36"/>
      <c r="C145" s="187" t="s">
        <v>159</v>
      </c>
      <c r="D145" s="187" t="s">
        <v>135</v>
      </c>
      <c r="E145" s="188" t="s">
        <v>1097</v>
      </c>
      <c r="F145" s="189" t="s">
        <v>1098</v>
      </c>
      <c r="G145" s="190" t="s">
        <v>1099</v>
      </c>
      <c r="H145" s="191">
        <v>550</v>
      </c>
      <c r="I145" s="192"/>
      <c r="J145" s="193">
        <f>ROUND(I145*H145,2)</f>
        <v>0</v>
      </c>
      <c r="K145" s="189" t="s">
        <v>221</v>
      </c>
      <c r="L145" s="40"/>
      <c r="M145" s="194" t="s">
        <v>1</v>
      </c>
      <c r="N145" s="195" t="s">
        <v>49</v>
      </c>
      <c r="O145" s="72"/>
      <c r="P145" s="196">
        <f>O145*H145</f>
        <v>0</v>
      </c>
      <c r="Q145" s="196">
        <v>0</v>
      </c>
      <c r="R145" s="196">
        <f>Q145*H145</f>
        <v>0</v>
      </c>
      <c r="S145" s="196">
        <v>0</v>
      </c>
      <c r="T145" s="197">
        <f>S145*H145</f>
        <v>0</v>
      </c>
      <c r="U145" s="35"/>
      <c r="V145" s="35"/>
      <c r="W145" s="35"/>
      <c r="X145" s="35"/>
      <c r="Y145" s="35"/>
      <c r="Z145" s="35"/>
      <c r="AA145" s="35"/>
      <c r="AB145" s="35"/>
      <c r="AC145" s="35"/>
      <c r="AD145" s="35"/>
      <c r="AE145" s="35"/>
      <c r="AR145" s="198" t="s">
        <v>131</v>
      </c>
      <c r="AT145" s="198" t="s">
        <v>135</v>
      </c>
      <c r="AU145" s="198" t="s">
        <v>93</v>
      </c>
      <c r="AY145" s="18" t="s">
        <v>132</v>
      </c>
      <c r="BE145" s="199">
        <f>IF(N145="základní",J145,0)</f>
        <v>0</v>
      </c>
      <c r="BF145" s="199">
        <f>IF(N145="snížená",J145,0)</f>
        <v>0</v>
      </c>
      <c r="BG145" s="199">
        <f>IF(N145="zákl. přenesená",J145,0)</f>
        <v>0</v>
      </c>
      <c r="BH145" s="199">
        <f>IF(N145="sníž. přenesená",J145,0)</f>
        <v>0</v>
      </c>
      <c r="BI145" s="199">
        <f>IF(N145="nulová",J145,0)</f>
        <v>0</v>
      </c>
      <c r="BJ145" s="18" t="s">
        <v>21</v>
      </c>
      <c r="BK145" s="199">
        <f>ROUND(I145*H145,2)</f>
        <v>0</v>
      </c>
      <c r="BL145" s="18" t="s">
        <v>131</v>
      </c>
      <c r="BM145" s="198" t="s">
        <v>1100</v>
      </c>
    </row>
    <row r="146" spans="1:65" s="2" customFormat="1" ht="36">
      <c r="A146" s="35"/>
      <c r="B146" s="36"/>
      <c r="C146" s="187" t="s">
        <v>163</v>
      </c>
      <c r="D146" s="187" t="s">
        <v>135</v>
      </c>
      <c r="E146" s="188" t="s">
        <v>1003</v>
      </c>
      <c r="F146" s="189" t="s">
        <v>1004</v>
      </c>
      <c r="G146" s="190" t="s">
        <v>229</v>
      </c>
      <c r="H146" s="191">
        <v>474.5</v>
      </c>
      <c r="I146" s="192"/>
      <c r="J146" s="193">
        <f>ROUND(I146*H146,2)</f>
        <v>0</v>
      </c>
      <c r="K146" s="189" t="s">
        <v>221</v>
      </c>
      <c r="L146" s="40"/>
      <c r="M146" s="194" t="s">
        <v>1</v>
      </c>
      <c r="N146" s="195" t="s">
        <v>49</v>
      </c>
      <c r="O146" s="72"/>
      <c r="P146" s="196">
        <f>O146*H146</f>
        <v>0</v>
      </c>
      <c r="Q146" s="196">
        <v>0</v>
      </c>
      <c r="R146" s="196">
        <f>Q146*H146</f>
        <v>0</v>
      </c>
      <c r="S146" s="196">
        <v>0</v>
      </c>
      <c r="T146" s="197">
        <f>S146*H146</f>
        <v>0</v>
      </c>
      <c r="U146" s="35"/>
      <c r="V146" s="35"/>
      <c r="W146" s="35"/>
      <c r="X146" s="35"/>
      <c r="Y146" s="35"/>
      <c r="Z146" s="35"/>
      <c r="AA146" s="35"/>
      <c r="AB146" s="35"/>
      <c r="AC146" s="35"/>
      <c r="AD146" s="35"/>
      <c r="AE146" s="35"/>
      <c r="AR146" s="198" t="s">
        <v>131</v>
      </c>
      <c r="AT146" s="198" t="s">
        <v>135</v>
      </c>
      <c r="AU146" s="198" t="s">
        <v>93</v>
      </c>
      <c r="AY146" s="18" t="s">
        <v>132</v>
      </c>
      <c r="BE146" s="199">
        <f>IF(N146="základní",J146,0)</f>
        <v>0</v>
      </c>
      <c r="BF146" s="199">
        <f>IF(N146="snížená",J146,0)</f>
        <v>0</v>
      </c>
      <c r="BG146" s="199">
        <f>IF(N146="zákl. přenesená",J146,0)</f>
        <v>0</v>
      </c>
      <c r="BH146" s="199">
        <f>IF(N146="sníž. přenesená",J146,0)</f>
        <v>0</v>
      </c>
      <c r="BI146" s="199">
        <f>IF(N146="nulová",J146,0)</f>
        <v>0</v>
      </c>
      <c r="BJ146" s="18" t="s">
        <v>21</v>
      </c>
      <c r="BK146" s="199">
        <f>ROUND(I146*H146,2)</f>
        <v>0</v>
      </c>
      <c r="BL146" s="18" t="s">
        <v>131</v>
      </c>
      <c r="BM146" s="198" t="s">
        <v>1101</v>
      </c>
    </row>
    <row r="147" spans="1:65" s="14" customFormat="1" ht="11.25">
      <c r="B147" s="211"/>
      <c r="C147" s="212"/>
      <c r="D147" s="202" t="s">
        <v>231</v>
      </c>
      <c r="E147" s="213" t="s">
        <v>1</v>
      </c>
      <c r="F147" s="214" t="s">
        <v>1102</v>
      </c>
      <c r="G147" s="212"/>
      <c r="H147" s="215">
        <v>474.5</v>
      </c>
      <c r="I147" s="216"/>
      <c r="J147" s="212"/>
      <c r="K147" s="212"/>
      <c r="L147" s="217"/>
      <c r="M147" s="218"/>
      <c r="N147" s="219"/>
      <c r="O147" s="219"/>
      <c r="P147" s="219"/>
      <c r="Q147" s="219"/>
      <c r="R147" s="219"/>
      <c r="S147" s="219"/>
      <c r="T147" s="220"/>
      <c r="AT147" s="221" t="s">
        <v>231</v>
      </c>
      <c r="AU147" s="221" t="s">
        <v>93</v>
      </c>
      <c r="AV147" s="14" t="s">
        <v>93</v>
      </c>
      <c r="AW147" s="14" t="s">
        <v>41</v>
      </c>
      <c r="AX147" s="14" t="s">
        <v>21</v>
      </c>
      <c r="AY147" s="221" t="s">
        <v>132</v>
      </c>
    </row>
    <row r="148" spans="1:65" s="2" customFormat="1" ht="24">
      <c r="A148" s="35"/>
      <c r="B148" s="36"/>
      <c r="C148" s="187" t="s">
        <v>167</v>
      </c>
      <c r="D148" s="187" t="s">
        <v>135</v>
      </c>
      <c r="E148" s="188" t="s">
        <v>1007</v>
      </c>
      <c r="F148" s="189" t="s">
        <v>1008</v>
      </c>
      <c r="G148" s="190" t="s">
        <v>220</v>
      </c>
      <c r="H148" s="191">
        <v>444</v>
      </c>
      <c r="I148" s="192"/>
      <c r="J148" s="193">
        <f>ROUND(I148*H148,2)</f>
        <v>0</v>
      </c>
      <c r="K148" s="189" t="s">
        <v>1009</v>
      </c>
      <c r="L148" s="40"/>
      <c r="M148" s="194" t="s">
        <v>1</v>
      </c>
      <c r="N148" s="195" t="s">
        <v>49</v>
      </c>
      <c r="O148" s="72"/>
      <c r="P148" s="196">
        <f>O148*H148</f>
        <v>0</v>
      </c>
      <c r="Q148" s="196">
        <v>0</v>
      </c>
      <c r="R148" s="196">
        <f>Q148*H148</f>
        <v>0</v>
      </c>
      <c r="S148" s="196">
        <v>0</v>
      </c>
      <c r="T148" s="197">
        <f>S148*H148</f>
        <v>0</v>
      </c>
      <c r="U148" s="35"/>
      <c r="V148" s="35"/>
      <c r="W148" s="35"/>
      <c r="X148" s="35"/>
      <c r="Y148" s="35"/>
      <c r="Z148" s="35"/>
      <c r="AA148" s="35"/>
      <c r="AB148" s="35"/>
      <c r="AC148" s="35"/>
      <c r="AD148" s="35"/>
      <c r="AE148" s="35"/>
      <c r="AR148" s="198" t="s">
        <v>131</v>
      </c>
      <c r="AT148" s="198" t="s">
        <v>135</v>
      </c>
      <c r="AU148" s="198" t="s">
        <v>93</v>
      </c>
      <c r="AY148" s="18" t="s">
        <v>132</v>
      </c>
      <c r="BE148" s="199">
        <f>IF(N148="základní",J148,0)</f>
        <v>0</v>
      </c>
      <c r="BF148" s="199">
        <f>IF(N148="snížená",J148,0)</f>
        <v>0</v>
      </c>
      <c r="BG148" s="199">
        <f>IF(N148="zákl. přenesená",J148,0)</f>
        <v>0</v>
      </c>
      <c r="BH148" s="199">
        <f>IF(N148="sníž. přenesená",J148,0)</f>
        <v>0</v>
      </c>
      <c r="BI148" s="199">
        <f>IF(N148="nulová",J148,0)</f>
        <v>0</v>
      </c>
      <c r="BJ148" s="18" t="s">
        <v>21</v>
      </c>
      <c r="BK148" s="199">
        <f>ROUND(I148*H148,2)</f>
        <v>0</v>
      </c>
      <c r="BL148" s="18" t="s">
        <v>131</v>
      </c>
      <c r="BM148" s="198" t="s">
        <v>1103</v>
      </c>
    </row>
    <row r="149" spans="1:65" s="2" customFormat="1" ht="302.25">
      <c r="A149" s="35"/>
      <c r="B149" s="36"/>
      <c r="C149" s="37"/>
      <c r="D149" s="202" t="s">
        <v>1011</v>
      </c>
      <c r="E149" s="37"/>
      <c r="F149" s="262" t="s">
        <v>1012</v>
      </c>
      <c r="G149" s="37"/>
      <c r="H149" s="37"/>
      <c r="I149" s="263"/>
      <c r="J149" s="37"/>
      <c r="K149" s="37"/>
      <c r="L149" s="40"/>
      <c r="M149" s="264"/>
      <c r="N149" s="265"/>
      <c r="O149" s="72"/>
      <c r="P149" s="72"/>
      <c r="Q149" s="72"/>
      <c r="R149" s="72"/>
      <c r="S149" s="72"/>
      <c r="T149" s="73"/>
      <c r="U149" s="35"/>
      <c r="V149" s="35"/>
      <c r="W149" s="35"/>
      <c r="X149" s="35"/>
      <c r="Y149" s="35"/>
      <c r="Z149" s="35"/>
      <c r="AA149" s="35"/>
      <c r="AB149" s="35"/>
      <c r="AC149" s="35"/>
      <c r="AD149" s="35"/>
      <c r="AE149" s="35"/>
      <c r="AT149" s="18" t="s">
        <v>1011</v>
      </c>
      <c r="AU149" s="18" t="s">
        <v>93</v>
      </c>
    </row>
    <row r="150" spans="1:65" s="14" customFormat="1" ht="11.25">
      <c r="B150" s="211"/>
      <c r="C150" s="212"/>
      <c r="D150" s="202" t="s">
        <v>231</v>
      </c>
      <c r="E150" s="213" t="s">
        <v>1</v>
      </c>
      <c r="F150" s="214" t="s">
        <v>1104</v>
      </c>
      <c r="G150" s="212"/>
      <c r="H150" s="215">
        <v>444</v>
      </c>
      <c r="I150" s="216"/>
      <c r="J150" s="212"/>
      <c r="K150" s="212"/>
      <c r="L150" s="217"/>
      <c r="M150" s="218"/>
      <c r="N150" s="219"/>
      <c r="O150" s="219"/>
      <c r="P150" s="219"/>
      <c r="Q150" s="219"/>
      <c r="R150" s="219"/>
      <c r="S150" s="219"/>
      <c r="T150" s="220"/>
      <c r="AT150" s="221" t="s">
        <v>231</v>
      </c>
      <c r="AU150" s="221" t="s">
        <v>93</v>
      </c>
      <c r="AV150" s="14" t="s">
        <v>93</v>
      </c>
      <c r="AW150" s="14" t="s">
        <v>41</v>
      </c>
      <c r="AX150" s="14" t="s">
        <v>21</v>
      </c>
      <c r="AY150" s="221" t="s">
        <v>132</v>
      </c>
    </row>
    <row r="151" spans="1:65" s="2" customFormat="1" ht="21.75" customHeight="1">
      <c r="A151" s="35"/>
      <c r="B151" s="36"/>
      <c r="C151" s="187" t="s">
        <v>26</v>
      </c>
      <c r="D151" s="187" t="s">
        <v>135</v>
      </c>
      <c r="E151" s="188" t="s">
        <v>1014</v>
      </c>
      <c r="F151" s="189" t="s">
        <v>1015</v>
      </c>
      <c r="G151" s="190" t="s">
        <v>220</v>
      </c>
      <c r="H151" s="191">
        <v>444</v>
      </c>
      <c r="I151" s="192"/>
      <c r="J151" s="193">
        <f>ROUND(I151*H151,2)</f>
        <v>0</v>
      </c>
      <c r="K151" s="189" t="s">
        <v>1009</v>
      </c>
      <c r="L151" s="40"/>
      <c r="M151" s="194" t="s">
        <v>1</v>
      </c>
      <c r="N151" s="195" t="s">
        <v>49</v>
      </c>
      <c r="O151" s="72"/>
      <c r="P151" s="196">
        <f>O151*H151</f>
        <v>0</v>
      </c>
      <c r="Q151" s="196">
        <v>0</v>
      </c>
      <c r="R151" s="196">
        <f>Q151*H151</f>
        <v>0</v>
      </c>
      <c r="S151" s="196">
        <v>0</v>
      </c>
      <c r="T151" s="197">
        <f>S151*H151</f>
        <v>0</v>
      </c>
      <c r="U151" s="35"/>
      <c r="V151" s="35"/>
      <c r="W151" s="35"/>
      <c r="X151" s="35"/>
      <c r="Y151" s="35"/>
      <c r="Z151" s="35"/>
      <c r="AA151" s="35"/>
      <c r="AB151" s="35"/>
      <c r="AC151" s="35"/>
      <c r="AD151" s="35"/>
      <c r="AE151" s="35"/>
      <c r="AR151" s="198" t="s">
        <v>131</v>
      </c>
      <c r="AT151" s="198" t="s">
        <v>135</v>
      </c>
      <c r="AU151" s="198" t="s">
        <v>93</v>
      </c>
      <c r="AY151" s="18" t="s">
        <v>132</v>
      </c>
      <c r="BE151" s="199">
        <f>IF(N151="základní",J151,0)</f>
        <v>0</v>
      </c>
      <c r="BF151" s="199">
        <f>IF(N151="snížená",J151,0)</f>
        <v>0</v>
      </c>
      <c r="BG151" s="199">
        <f>IF(N151="zákl. přenesená",J151,0)</f>
        <v>0</v>
      </c>
      <c r="BH151" s="199">
        <f>IF(N151="sníž. přenesená",J151,0)</f>
        <v>0</v>
      </c>
      <c r="BI151" s="199">
        <f>IF(N151="nulová",J151,0)</f>
        <v>0</v>
      </c>
      <c r="BJ151" s="18" t="s">
        <v>21</v>
      </c>
      <c r="BK151" s="199">
        <f>ROUND(I151*H151,2)</f>
        <v>0</v>
      </c>
      <c r="BL151" s="18" t="s">
        <v>131</v>
      </c>
      <c r="BM151" s="198" t="s">
        <v>1105</v>
      </c>
    </row>
    <row r="152" spans="1:65" s="2" customFormat="1" ht="19.5">
      <c r="A152" s="35"/>
      <c r="B152" s="36"/>
      <c r="C152" s="37"/>
      <c r="D152" s="202" t="s">
        <v>1011</v>
      </c>
      <c r="E152" s="37"/>
      <c r="F152" s="262" t="s">
        <v>1017</v>
      </c>
      <c r="G152" s="37"/>
      <c r="H152" s="37"/>
      <c r="I152" s="263"/>
      <c r="J152" s="37"/>
      <c r="K152" s="37"/>
      <c r="L152" s="40"/>
      <c r="M152" s="264"/>
      <c r="N152" s="265"/>
      <c r="O152" s="72"/>
      <c r="P152" s="72"/>
      <c r="Q152" s="72"/>
      <c r="R152" s="72"/>
      <c r="S152" s="72"/>
      <c r="T152" s="73"/>
      <c r="U152" s="35"/>
      <c r="V152" s="35"/>
      <c r="W152" s="35"/>
      <c r="X152" s="35"/>
      <c r="Y152" s="35"/>
      <c r="Z152" s="35"/>
      <c r="AA152" s="35"/>
      <c r="AB152" s="35"/>
      <c r="AC152" s="35"/>
      <c r="AD152" s="35"/>
      <c r="AE152" s="35"/>
      <c r="AT152" s="18" t="s">
        <v>1011</v>
      </c>
      <c r="AU152" s="18" t="s">
        <v>93</v>
      </c>
    </row>
    <row r="153" spans="1:65" s="14" customFormat="1" ht="11.25">
      <c r="B153" s="211"/>
      <c r="C153" s="212"/>
      <c r="D153" s="202" t="s">
        <v>231</v>
      </c>
      <c r="E153" s="213" t="s">
        <v>1</v>
      </c>
      <c r="F153" s="214" t="s">
        <v>1104</v>
      </c>
      <c r="G153" s="212"/>
      <c r="H153" s="215">
        <v>444</v>
      </c>
      <c r="I153" s="216"/>
      <c r="J153" s="212"/>
      <c r="K153" s="212"/>
      <c r="L153" s="217"/>
      <c r="M153" s="218"/>
      <c r="N153" s="219"/>
      <c r="O153" s="219"/>
      <c r="P153" s="219"/>
      <c r="Q153" s="219"/>
      <c r="R153" s="219"/>
      <c r="S153" s="219"/>
      <c r="T153" s="220"/>
      <c r="AT153" s="221" t="s">
        <v>231</v>
      </c>
      <c r="AU153" s="221" t="s">
        <v>93</v>
      </c>
      <c r="AV153" s="14" t="s">
        <v>93</v>
      </c>
      <c r="AW153" s="14" t="s">
        <v>41</v>
      </c>
      <c r="AX153" s="14" t="s">
        <v>21</v>
      </c>
      <c r="AY153" s="221" t="s">
        <v>132</v>
      </c>
    </row>
    <row r="154" spans="1:65" s="2" customFormat="1" ht="55.5" customHeight="1">
      <c r="A154" s="35"/>
      <c r="B154" s="36"/>
      <c r="C154" s="187" t="s">
        <v>176</v>
      </c>
      <c r="D154" s="187" t="s">
        <v>135</v>
      </c>
      <c r="E154" s="188" t="s">
        <v>325</v>
      </c>
      <c r="F154" s="189" t="s">
        <v>1018</v>
      </c>
      <c r="G154" s="190" t="s">
        <v>229</v>
      </c>
      <c r="H154" s="191">
        <v>474.5</v>
      </c>
      <c r="I154" s="192"/>
      <c r="J154" s="193">
        <f>ROUND(I154*H154,2)</f>
        <v>0</v>
      </c>
      <c r="K154" s="189" t="s">
        <v>221</v>
      </c>
      <c r="L154" s="40"/>
      <c r="M154" s="194" t="s">
        <v>1</v>
      </c>
      <c r="N154" s="195" t="s">
        <v>49</v>
      </c>
      <c r="O154" s="72"/>
      <c r="P154" s="196">
        <f>O154*H154</f>
        <v>0</v>
      </c>
      <c r="Q154" s="196">
        <v>0</v>
      </c>
      <c r="R154" s="196">
        <f>Q154*H154</f>
        <v>0</v>
      </c>
      <c r="S154" s="196">
        <v>0</v>
      </c>
      <c r="T154" s="197">
        <f>S154*H154</f>
        <v>0</v>
      </c>
      <c r="U154" s="35"/>
      <c r="V154" s="35"/>
      <c r="W154" s="35"/>
      <c r="X154" s="35"/>
      <c r="Y154" s="35"/>
      <c r="Z154" s="35"/>
      <c r="AA154" s="35"/>
      <c r="AB154" s="35"/>
      <c r="AC154" s="35"/>
      <c r="AD154" s="35"/>
      <c r="AE154" s="35"/>
      <c r="AR154" s="198" t="s">
        <v>131</v>
      </c>
      <c r="AT154" s="198" t="s">
        <v>135</v>
      </c>
      <c r="AU154" s="198" t="s">
        <v>93</v>
      </c>
      <c r="AY154" s="18" t="s">
        <v>132</v>
      </c>
      <c r="BE154" s="199">
        <f>IF(N154="základní",J154,0)</f>
        <v>0</v>
      </c>
      <c r="BF154" s="199">
        <f>IF(N154="snížená",J154,0)</f>
        <v>0</v>
      </c>
      <c r="BG154" s="199">
        <f>IF(N154="zákl. přenesená",J154,0)</f>
        <v>0</v>
      </c>
      <c r="BH154" s="199">
        <f>IF(N154="sníž. přenesená",J154,0)</f>
        <v>0</v>
      </c>
      <c r="BI154" s="199">
        <f>IF(N154="nulová",J154,0)</f>
        <v>0</v>
      </c>
      <c r="BJ154" s="18" t="s">
        <v>21</v>
      </c>
      <c r="BK154" s="199">
        <f>ROUND(I154*H154,2)</f>
        <v>0</v>
      </c>
      <c r="BL154" s="18" t="s">
        <v>131</v>
      </c>
      <c r="BM154" s="198" t="s">
        <v>1106</v>
      </c>
    </row>
    <row r="155" spans="1:65" s="14" customFormat="1" ht="11.25">
      <c r="B155" s="211"/>
      <c r="C155" s="212"/>
      <c r="D155" s="202" t="s">
        <v>231</v>
      </c>
      <c r="E155" s="213" t="s">
        <v>1</v>
      </c>
      <c r="F155" s="214" t="s">
        <v>1102</v>
      </c>
      <c r="G155" s="212"/>
      <c r="H155" s="215">
        <v>474.5</v>
      </c>
      <c r="I155" s="216"/>
      <c r="J155" s="212"/>
      <c r="K155" s="212"/>
      <c r="L155" s="217"/>
      <c r="M155" s="218"/>
      <c r="N155" s="219"/>
      <c r="O155" s="219"/>
      <c r="P155" s="219"/>
      <c r="Q155" s="219"/>
      <c r="R155" s="219"/>
      <c r="S155" s="219"/>
      <c r="T155" s="220"/>
      <c r="AT155" s="221" t="s">
        <v>231</v>
      </c>
      <c r="AU155" s="221" t="s">
        <v>93</v>
      </c>
      <c r="AV155" s="14" t="s">
        <v>93</v>
      </c>
      <c r="AW155" s="14" t="s">
        <v>41</v>
      </c>
      <c r="AX155" s="14" t="s">
        <v>21</v>
      </c>
      <c r="AY155" s="221" t="s">
        <v>132</v>
      </c>
    </row>
    <row r="156" spans="1:65" s="2" customFormat="1" ht="16.5" customHeight="1">
      <c r="A156" s="35"/>
      <c r="B156" s="36"/>
      <c r="C156" s="187" t="s">
        <v>181</v>
      </c>
      <c r="D156" s="187" t="s">
        <v>135</v>
      </c>
      <c r="E156" s="188" t="s">
        <v>332</v>
      </c>
      <c r="F156" s="189" t="s">
        <v>1020</v>
      </c>
      <c r="G156" s="190" t="s">
        <v>229</v>
      </c>
      <c r="H156" s="191">
        <v>474.5</v>
      </c>
      <c r="I156" s="192"/>
      <c r="J156" s="193">
        <f>ROUND(I156*H156,2)</f>
        <v>0</v>
      </c>
      <c r="K156" s="189" t="s">
        <v>221</v>
      </c>
      <c r="L156" s="40"/>
      <c r="M156" s="194" t="s">
        <v>1</v>
      </c>
      <c r="N156" s="195" t="s">
        <v>49</v>
      </c>
      <c r="O156" s="72"/>
      <c r="P156" s="196">
        <f>O156*H156</f>
        <v>0</v>
      </c>
      <c r="Q156" s="196">
        <v>0</v>
      </c>
      <c r="R156" s="196">
        <f>Q156*H156</f>
        <v>0</v>
      </c>
      <c r="S156" s="196">
        <v>0</v>
      </c>
      <c r="T156" s="197">
        <f>S156*H156</f>
        <v>0</v>
      </c>
      <c r="U156" s="35"/>
      <c r="V156" s="35"/>
      <c r="W156" s="35"/>
      <c r="X156" s="35"/>
      <c r="Y156" s="35"/>
      <c r="Z156" s="35"/>
      <c r="AA156" s="35"/>
      <c r="AB156" s="35"/>
      <c r="AC156" s="35"/>
      <c r="AD156" s="35"/>
      <c r="AE156" s="35"/>
      <c r="AR156" s="198" t="s">
        <v>131</v>
      </c>
      <c r="AT156" s="198" t="s">
        <v>135</v>
      </c>
      <c r="AU156" s="198" t="s">
        <v>93</v>
      </c>
      <c r="AY156" s="18" t="s">
        <v>132</v>
      </c>
      <c r="BE156" s="199">
        <f>IF(N156="základní",J156,0)</f>
        <v>0</v>
      </c>
      <c r="BF156" s="199">
        <f>IF(N156="snížená",J156,0)</f>
        <v>0</v>
      </c>
      <c r="BG156" s="199">
        <f>IF(N156="zákl. přenesená",J156,0)</f>
        <v>0</v>
      </c>
      <c r="BH156" s="199">
        <f>IF(N156="sníž. přenesená",J156,0)</f>
        <v>0</v>
      </c>
      <c r="BI156" s="199">
        <f>IF(N156="nulová",J156,0)</f>
        <v>0</v>
      </c>
      <c r="BJ156" s="18" t="s">
        <v>21</v>
      </c>
      <c r="BK156" s="199">
        <f>ROUND(I156*H156,2)</f>
        <v>0</v>
      </c>
      <c r="BL156" s="18" t="s">
        <v>131</v>
      </c>
      <c r="BM156" s="198" t="s">
        <v>1107</v>
      </c>
    </row>
    <row r="157" spans="1:65" s="14" customFormat="1" ht="11.25">
      <c r="B157" s="211"/>
      <c r="C157" s="212"/>
      <c r="D157" s="202" t="s">
        <v>231</v>
      </c>
      <c r="E157" s="213" t="s">
        <v>1</v>
      </c>
      <c r="F157" s="214" t="s">
        <v>1102</v>
      </c>
      <c r="G157" s="212"/>
      <c r="H157" s="215">
        <v>474.5</v>
      </c>
      <c r="I157" s="216"/>
      <c r="J157" s="212"/>
      <c r="K157" s="212"/>
      <c r="L157" s="217"/>
      <c r="M157" s="218"/>
      <c r="N157" s="219"/>
      <c r="O157" s="219"/>
      <c r="P157" s="219"/>
      <c r="Q157" s="219"/>
      <c r="R157" s="219"/>
      <c r="S157" s="219"/>
      <c r="T157" s="220"/>
      <c r="AT157" s="221" t="s">
        <v>231</v>
      </c>
      <c r="AU157" s="221" t="s">
        <v>93</v>
      </c>
      <c r="AV157" s="14" t="s">
        <v>93</v>
      </c>
      <c r="AW157" s="14" t="s">
        <v>41</v>
      </c>
      <c r="AX157" s="14" t="s">
        <v>21</v>
      </c>
      <c r="AY157" s="221" t="s">
        <v>132</v>
      </c>
    </row>
    <row r="158" spans="1:65" s="2" customFormat="1" ht="44.25" customHeight="1">
      <c r="A158" s="35"/>
      <c r="B158" s="36"/>
      <c r="C158" s="187" t="s">
        <v>185</v>
      </c>
      <c r="D158" s="187" t="s">
        <v>135</v>
      </c>
      <c r="E158" s="188" t="s">
        <v>336</v>
      </c>
      <c r="F158" s="189" t="s">
        <v>1022</v>
      </c>
      <c r="G158" s="190" t="s">
        <v>338</v>
      </c>
      <c r="H158" s="191">
        <v>901.55</v>
      </c>
      <c r="I158" s="192"/>
      <c r="J158" s="193">
        <f>ROUND(I158*H158,2)</f>
        <v>0</v>
      </c>
      <c r="K158" s="189" t="s">
        <v>221</v>
      </c>
      <c r="L158" s="40"/>
      <c r="M158" s="194" t="s">
        <v>1</v>
      </c>
      <c r="N158" s="195" t="s">
        <v>49</v>
      </c>
      <c r="O158" s="72"/>
      <c r="P158" s="196">
        <f>O158*H158</f>
        <v>0</v>
      </c>
      <c r="Q158" s="196">
        <v>0</v>
      </c>
      <c r="R158" s="196">
        <f>Q158*H158</f>
        <v>0</v>
      </c>
      <c r="S158" s="196">
        <v>0</v>
      </c>
      <c r="T158" s="197">
        <f>S158*H158</f>
        <v>0</v>
      </c>
      <c r="U158" s="35"/>
      <c r="V158" s="35"/>
      <c r="W158" s="35"/>
      <c r="X158" s="35"/>
      <c r="Y158" s="35"/>
      <c r="Z158" s="35"/>
      <c r="AA158" s="35"/>
      <c r="AB158" s="35"/>
      <c r="AC158" s="35"/>
      <c r="AD158" s="35"/>
      <c r="AE158" s="35"/>
      <c r="AR158" s="198" t="s">
        <v>131</v>
      </c>
      <c r="AT158" s="198" t="s">
        <v>135</v>
      </c>
      <c r="AU158" s="198" t="s">
        <v>93</v>
      </c>
      <c r="AY158" s="18" t="s">
        <v>132</v>
      </c>
      <c r="BE158" s="199">
        <f>IF(N158="základní",J158,0)</f>
        <v>0</v>
      </c>
      <c r="BF158" s="199">
        <f>IF(N158="snížená",J158,0)</f>
        <v>0</v>
      </c>
      <c r="BG158" s="199">
        <f>IF(N158="zákl. přenesená",J158,0)</f>
        <v>0</v>
      </c>
      <c r="BH158" s="199">
        <f>IF(N158="sníž. přenesená",J158,0)</f>
        <v>0</v>
      </c>
      <c r="BI158" s="199">
        <f>IF(N158="nulová",J158,0)</f>
        <v>0</v>
      </c>
      <c r="BJ158" s="18" t="s">
        <v>21</v>
      </c>
      <c r="BK158" s="199">
        <f>ROUND(I158*H158,2)</f>
        <v>0</v>
      </c>
      <c r="BL158" s="18" t="s">
        <v>131</v>
      </c>
      <c r="BM158" s="198" t="s">
        <v>1108</v>
      </c>
    </row>
    <row r="159" spans="1:65" s="14" customFormat="1" ht="11.25">
      <c r="B159" s="211"/>
      <c r="C159" s="212"/>
      <c r="D159" s="202" t="s">
        <v>231</v>
      </c>
      <c r="E159" s="213" t="s">
        <v>1</v>
      </c>
      <c r="F159" s="214" t="s">
        <v>1109</v>
      </c>
      <c r="G159" s="212"/>
      <c r="H159" s="215">
        <v>901.55</v>
      </c>
      <c r="I159" s="216"/>
      <c r="J159" s="212"/>
      <c r="K159" s="212"/>
      <c r="L159" s="217"/>
      <c r="M159" s="218"/>
      <c r="N159" s="219"/>
      <c r="O159" s="219"/>
      <c r="P159" s="219"/>
      <c r="Q159" s="219"/>
      <c r="R159" s="219"/>
      <c r="S159" s="219"/>
      <c r="T159" s="220"/>
      <c r="AT159" s="221" t="s">
        <v>231</v>
      </c>
      <c r="AU159" s="221" t="s">
        <v>93</v>
      </c>
      <c r="AV159" s="14" t="s">
        <v>93</v>
      </c>
      <c r="AW159" s="14" t="s">
        <v>41</v>
      </c>
      <c r="AX159" s="14" t="s">
        <v>21</v>
      </c>
      <c r="AY159" s="221" t="s">
        <v>132</v>
      </c>
    </row>
    <row r="160" spans="1:65" s="2" customFormat="1" ht="16.5" customHeight="1">
      <c r="A160" s="35"/>
      <c r="B160" s="36"/>
      <c r="C160" s="187" t="s">
        <v>189</v>
      </c>
      <c r="D160" s="187" t="s">
        <v>135</v>
      </c>
      <c r="E160" s="188" t="s">
        <v>1110</v>
      </c>
      <c r="F160" s="189" t="s">
        <v>1026</v>
      </c>
      <c r="G160" s="190" t="s">
        <v>229</v>
      </c>
      <c r="H160" s="191">
        <v>226.5</v>
      </c>
      <c r="I160" s="192"/>
      <c r="J160" s="193">
        <f>ROUND(I160*H160,2)</f>
        <v>0</v>
      </c>
      <c r="K160" s="189" t="s">
        <v>1009</v>
      </c>
      <c r="L160" s="40"/>
      <c r="M160" s="194" t="s">
        <v>1</v>
      </c>
      <c r="N160" s="195" t="s">
        <v>49</v>
      </c>
      <c r="O160" s="72"/>
      <c r="P160" s="196">
        <f>O160*H160</f>
        <v>0</v>
      </c>
      <c r="Q160" s="196">
        <v>0</v>
      </c>
      <c r="R160" s="196">
        <f>Q160*H160</f>
        <v>0</v>
      </c>
      <c r="S160" s="196">
        <v>0</v>
      </c>
      <c r="T160" s="197">
        <f>S160*H160</f>
        <v>0</v>
      </c>
      <c r="U160" s="35"/>
      <c r="V160" s="35"/>
      <c r="W160" s="35"/>
      <c r="X160" s="35"/>
      <c r="Y160" s="35"/>
      <c r="Z160" s="35"/>
      <c r="AA160" s="35"/>
      <c r="AB160" s="35"/>
      <c r="AC160" s="35"/>
      <c r="AD160" s="35"/>
      <c r="AE160" s="35"/>
      <c r="AR160" s="198" t="s">
        <v>131</v>
      </c>
      <c r="AT160" s="198" t="s">
        <v>135</v>
      </c>
      <c r="AU160" s="198" t="s">
        <v>93</v>
      </c>
      <c r="AY160" s="18" t="s">
        <v>132</v>
      </c>
      <c r="BE160" s="199">
        <f>IF(N160="základní",J160,0)</f>
        <v>0</v>
      </c>
      <c r="BF160" s="199">
        <f>IF(N160="snížená",J160,0)</f>
        <v>0</v>
      </c>
      <c r="BG160" s="199">
        <f>IF(N160="zákl. přenesená",J160,0)</f>
        <v>0</v>
      </c>
      <c r="BH160" s="199">
        <f>IF(N160="sníž. přenesená",J160,0)</f>
        <v>0</v>
      </c>
      <c r="BI160" s="199">
        <f>IF(N160="nulová",J160,0)</f>
        <v>0</v>
      </c>
      <c r="BJ160" s="18" t="s">
        <v>21</v>
      </c>
      <c r="BK160" s="199">
        <f>ROUND(I160*H160,2)</f>
        <v>0</v>
      </c>
      <c r="BL160" s="18" t="s">
        <v>131</v>
      </c>
      <c r="BM160" s="198" t="s">
        <v>1111</v>
      </c>
    </row>
    <row r="161" spans="1:65" s="14" customFormat="1" ht="11.25">
      <c r="B161" s="211"/>
      <c r="C161" s="212"/>
      <c r="D161" s="202" t="s">
        <v>231</v>
      </c>
      <c r="E161" s="213" t="s">
        <v>1</v>
      </c>
      <c r="F161" s="214" t="s">
        <v>1112</v>
      </c>
      <c r="G161" s="212"/>
      <c r="H161" s="215">
        <v>151.70000000000002</v>
      </c>
      <c r="I161" s="216"/>
      <c r="J161" s="212"/>
      <c r="K161" s="212"/>
      <c r="L161" s="217"/>
      <c r="M161" s="218"/>
      <c r="N161" s="219"/>
      <c r="O161" s="219"/>
      <c r="P161" s="219"/>
      <c r="Q161" s="219"/>
      <c r="R161" s="219"/>
      <c r="S161" s="219"/>
      <c r="T161" s="220"/>
      <c r="AT161" s="221" t="s">
        <v>231</v>
      </c>
      <c r="AU161" s="221" t="s">
        <v>93</v>
      </c>
      <c r="AV161" s="14" t="s">
        <v>93</v>
      </c>
      <c r="AW161" s="14" t="s">
        <v>41</v>
      </c>
      <c r="AX161" s="14" t="s">
        <v>84</v>
      </c>
      <c r="AY161" s="221" t="s">
        <v>132</v>
      </c>
    </row>
    <row r="162" spans="1:65" s="14" customFormat="1" ht="11.25">
      <c r="B162" s="211"/>
      <c r="C162" s="212"/>
      <c r="D162" s="202" t="s">
        <v>231</v>
      </c>
      <c r="E162" s="213" t="s">
        <v>1</v>
      </c>
      <c r="F162" s="214" t="s">
        <v>1113</v>
      </c>
      <c r="G162" s="212"/>
      <c r="H162" s="215">
        <v>74.8</v>
      </c>
      <c r="I162" s="216"/>
      <c r="J162" s="212"/>
      <c r="K162" s="212"/>
      <c r="L162" s="217"/>
      <c r="M162" s="218"/>
      <c r="N162" s="219"/>
      <c r="O162" s="219"/>
      <c r="P162" s="219"/>
      <c r="Q162" s="219"/>
      <c r="R162" s="219"/>
      <c r="S162" s="219"/>
      <c r="T162" s="220"/>
      <c r="AT162" s="221" t="s">
        <v>231</v>
      </c>
      <c r="AU162" s="221" t="s">
        <v>93</v>
      </c>
      <c r="AV162" s="14" t="s">
        <v>93</v>
      </c>
      <c r="AW162" s="14" t="s">
        <v>41</v>
      </c>
      <c r="AX162" s="14" t="s">
        <v>84</v>
      </c>
      <c r="AY162" s="221" t="s">
        <v>132</v>
      </c>
    </row>
    <row r="163" spans="1:65" s="15" customFormat="1" ht="11.25">
      <c r="B163" s="235"/>
      <c r="C163" s="236"/>
      <c r="D163" s="202" t="s">
        <v>231</v>
      </c>
      <c r="E163" s="237" t="s">
        <v>1</v>
      </c>
      <c r="F163" s="238" t="s">
        <v>331</v>
      </c>
      <c r="G163" s="236"/>
      <c r="H163" s="239">
        <v>226.5</v>
      </c>
      <c r="I163" s="240"/>
      <c r="J163" s="236"/>
      <c r="K163" s="236"/>
      <c r="L163" s="241"/>
      <c r="M163" s="242"/>
      <c r="N163" s="243"/>
      <c r="O163" s="243"/>
      <c r="P163" s="243"/>
      <c r="Q163" s="243"/>
      <c r="R163" s="243"/>
      <c r="S163" s="243"/>
      <c r="T163" s="244"/>
      <c r="AT163" s="245" t="s">
        <v>231</v>
      </c>
      <c r="AU163" s="245" t="s">
        <v>93</v>
      </c>
      <c r="AV163" s="15" t="s">
        <v>131</v>
      </c>
      <c r="AW163" s="15" t="s">
        <v>41</v>
      </c>
      <c r="AX163" s="15" t="s">
        <v>21</v>
      </c>
      <c r="AY163" s="245" t="s">
        <v>132</v>
      </c>
    </row>
    <row r="164" spans="1:65" s="12" customFormat="1" ht="22.9" customHeight="1">
      <c r="B164" s="171"/>
      <c r="C164" s="172"/>
      <c r="D164" s="173" t="s">
        <v>83</v>
      </c>
      <c r="E164" s="185" t="s">
        <v>93</v>
      </c>
      <c r="F164" s="185" t="s">
        <v>420</v>
      </c>
      <c r="G164" s="172"/>
      <c r="H164" s="172"/>
      <c r="I164" s="175"/>
      <c r="J164" s="186">
        <f>BK164</f>
        <v>0</v>
      </c>
      <c r="K164" s="172"/>
      <c r="L164" s="177"/>
      <c r="M164" s="178"/>
      <c r="N164" s="179"/>
      <c r="O164" s="179"/>
      <c r="P164" s="180">
        <f>SUM(P165:P186)</f>
        <v>0</v>
      </c>
      <c r="Q164" s="179"/>
      <c r="R164" s="180">
        <f>SUM(R165:R186)</f>
        <v>8.3260000000000015E-2</v>
      </c>
      <c r="S164" s="179"/>
      <c r="T164" s="181">
        <f>SUM(T165:T186)</f>
        <v>0</v>
      </c>
      <c r="AR164" s="182" t="s">
        <v>21</v>
      </c>
      <c r="AT164" s="183" t="s">
        <v>83</v>
      </c>
      <c r="AU164" s="183" t="s">
        <v>21</v>
      </c>
      <c r="AY164" s="182" t="s">
        <v>132</v>
      </c>
      <c r="BK164" s="184">
        <f>SUM(BK165:BK186)</f>
        <v>0</v>
      </c>
    </row>
    <row r="165" spans="1:65" s="2" customFormat="1" ht="24">
      <c r="A165" s="35"/>
      <c r="B165" s="36"/>
      <c r="C165" s="187" t="s">
        <v>8</v>
      </c>
      <c r="D165" s="187" t="s">
        <v>135</v>
      </c>
      <c r="E165" s="188" t="s">
        <v>1114</v>
      </c>
      <c r="F165" s="189" t="s">
        <v>1115</v>
      </c>
      <c r="G165" s="190" t="s">
        <v>478</v>
      </c>
      <c r="H165" s="191">
        <v>39</v>
      </c>
      <c r="I165" s="192"/>
      <c r="J165" s="193">
        <f>ROUND(I165*H165,2)</f>
        <v>0</v>
      </c>
      <c r="K165" s="189" t="s">
        <v>221</v>
      </c>
      <c r="L165" s="40"/>
      <c r="M165" s="194" t="s">
        <v>1</v>
      </c>
      <c r="N165" s="195" t="s">
        <v>49</v>
      </c>
      <c r="O165" s="72"/>
      <c r="P165" s="196">
        <f>O165*H165</f>
        <v>0</v>
      </c>
      <c r="Q165" s="196">
        <v>1.14E-3</v>
      </c>
      <c r="R165" s="196">
        <f>Q165*H165</f>
        <v>4.446E-2</v>
      </c>
      <c r="S165" s="196">
        <v>0</v>
      </c>
      <c r="T165" s="197">
        <f>S165*H165</f>
        <v>0</v>
      </c>
      <c r="U165" s="35"/>
      <c r="V165" s="35"/>
      <c r="W165" s="35"/>
      <c r="X165" s="35"/>
      <c r="Y165" s="35"/>
      <c r="Z165" s="35"/>
      <c r="AA165" s="35"/>
      <c r="AB165" s="35"/>
      <c r="AC165" s="35"/>
      <c r="AD165" s="35"/>
      <c r="AE165" s="35"/>
      <c r="AR165" s="198" t="s">
        <v>131</v>
      </c>
      <c r="AT165" s="198" t="s">
        <v>135</v>
      </c>
      <c r="AU165" s="198" t="s">
        <v>93</v>
      </c>
      <c r="AY165" s="18" t="s">
        <v>132</v>
      </c>
      <c r="BE165" s="199">
        <f>IF(N165="základní",J165,0)</f>
        <v>0</v>
      </c>
      <c r="BF165" s="199">
        <f>IF(N165="snížená",J165,0)</f>
        <v>0</v>
      </c>
      <c r="BG165" s="199">
        <f>IF(N165="zákl. přenesená",J165,0)</f>
        <v>0</v>
      </c>
      <c r="BH165" s="199">
        <f>IF(N165="sníž. přenesená",J165,0)</f>
        <v>0</v>
      </c>
      <c r="BI165" s="199">
        <f>IF(N165="nulová",J165,0)</f>
        <v>0</v>
      </c>
      <c r="BJ165" s="18" t="s">
        <v>21</v>
      </c>
      <c r="BK165" s="199">
        <f>ROUND(I165*H165,2)</f>
        <v>0</v>
      </c>
      <c r="BL165" s="18" t="s">
        <v>131</v>
      </c>
      <c r="BM165" s="198" t="s">
        <v>1116</v>
      </c>
    </row>
    <row r="166" spans="1:65" s="14" customFormat="1" ht="11.25">
      <c r="B166" s="211"/>
      <c r="C166" s="212"/>
      <c r="D166" s="202" t="s">
        <v>231</v>
      </c>
      <c r="E166" s="213" t="s">
        <v>1</v>
      </c>
      <c r="F166" s="214" t="s">
        <v>1117</v>
      </c>
      <c r="G166" s="212"/>
      <c r="H166" s="215">
        <v>19</v>
      </c>
      <c r="I166" s="216"/>
      <c r="J166" s="212"/>
      <c r="K166" s="212"/>
      <c r="L166" s="217"/>
      <c r="M166" s="218"/>
      <c r="N166" s="219"/>
      <c r="O166" s="219"/>
      <c r="P166" s="219"/>
      <c r="Q166" s="219"/>
      <c r="R166" s="219"/>
      <c r="S166" s="219"/>
      <c r="T166" s="220"/>
      <c r="AT166" s="221" t="s">
        <v>231</v>
      </c>
      <c r="AU166" s="221" t="s">
        <v>93</v>
      </c>
      <c r="AV166" s="14" t="s">
        <v>93</v>
      </c>
      <c r="AW166" s="14" t="s">
        <v>41</v>
      </c>
      <c r="AX166" s="14" t="s">
        <v>84</v>
      </c>
      <c r="AY166" s="221" t="s">
        <v>132</v>
      </c>
    </row>
    <row r="167" spans="1:65" s="14" customFormat="1" ht="11.25">
      <c r="B167" s="211"/>
      <c r="C167" s="212"/>
      <c r="D167" s="202" t="s">
        <v>231</v>
      </c>
      <c r="E167" s="213" t="s">
        <v>1</v>
      </c>
      <c r="F167" s="214" t="s">
        <v>1118</v>
      </c>
      <c r="G167" s="212"/>
      <c r="H167" s="215">
        <v>20</v>
      </c>
      <c r="I167" s="216"/>
      <c r="J167" s="212"/>
      <c r="K167" s="212"/>
      <c r="L167" s="217"/>
      <c r="M167" s="218"/>
      <c r="N167" s="219"/>
      <c r="O167" s="219"/>
      <c r="P167" s="219"/>
      <c r="Q167" s="219"/>
      <c r="R167" s="219"/>
      <c r="S167" s="219"/>
      <c r="T167" s="220"/>
      <c r="AT167" s="221" t="s">
        <v>231</v>
      </c>
      <c r="AU167" s="221" t="s">
        <v>93</v>
      </c>
      <c r="AV167" s="14" t="s">
        <v>93</v>
      </c>
      <c r="AW167" s="14" t="s">
        <v>41</v>
      </c>
      <c r="AX167" s="14" t="s">
        <v>84</v>
      </c>
      <c r="AY167" s="221" t="s">
        <v>132</v>
      </c>
    </row>
    <row r="168" spans="1:65" s="15" customFormat="1" ht="11.25">
      <c r="B168" s="235"/>
      <c r="C168" s="236"/>
      <c r="D168" s="202" t="s">
        <v>231</v>
      </c>
      <c r="E168" s="237" t="s">
        <v>1</v>
      </c>
      <c r="F168" s="238" t="s">
        <v>331</v>
      </c>
      <c r="G168" s="236"/>
      <c r="H168" s="239">
        <v>39</v>
      </c>
      <c r="I168" s="240"/>
      <c r="J168" s="236"/>
      <c r="K168" s="236"/>
      <c r="L168" s="241"/>
      <c r="M168" s="242"/>
      <c r="N168" s="243"/>
      <c r="O168" s="243"/>
      <c r="P168" s="243"/>
      <c r="Q168" s="243"/>
      <c r="R168" s="243"/>
      <c r="S168" s="243"/>
      <c r="T168" s="244"/>
      <c r="AT168" s="245" t="s">
        <v>231</v>
      </c>
      <c r="AU168" s="245" t="s">
        <v>93</v>
      </c>
      <c r="AV168" s="15" t="s">
        <v>131</v>
      </c>
      <c r="AW168" s="15" t="s">
        <v>41</v>
      </c>
      <c r="AX168" s="15" t="s">
        <v>21</v>
      </c>
      <c r="AY168" s="245" t="s">
        <v>132</v>
      </c>
    </row>
    <row r="169" spans="1:65" s="2" customFormat="1" ht="16.5" customHeight="1">
      <c r="A169" s="35"/>
      <c r="B169" s="36"/>
      <c r="C169" s="187" t="s">
        <v>199</v>
      </c>
      <c r="D169" s="187" t="s">
        <v>135</v>
      </c>
      <c r="E169" s="188" t="s">
        <v>1119</v>
      </c>
      <c r="F169" s="189" t="s">
        <v>1120</v>
      </c>
      <c r="G169" s="190" t="s">
        <v>478</v>
      </c>
      <c r="H169" s="191">
        <v>39</v>
      </c>
      <c r="I169" s="192"/>
      <c r="J169" s="193">
        <f>ROUND(I169*H169,2)</f>
        <v>0</v>
      </c>
      <c r="K169" s="189" t="s">
        <v>221</v>
      </c>
      <c r="L169" s="40"/>
      <c r="M169" s="194" t="s">
        <v>1</v>
      </c>
      <c r="N169" s="195" t="s">
        <v>49</v>
      </c>
      <c r="O169" s="72"/>
      <c r="P169" s="196">
        <f>O169*H169</f>
        <v>0</v>
      </c>
      <c r="Q169" s="196">
        <v>1.6000000000000001E-4</v>
      </c>
      <c r="R169" s="196">
        <f>Q169*H169</f>
        <v>6.2400000000000008E-3</v>
      </c>
      <c r="S169" s="196">
        <v>0</v>
      </c>
      <c r="T169" s="197">
        <f>S169*H169</f>
        <v>0</v>
      </c>
      <c r="U169" s="35"/>
      <c r="V169" s="35"/>
      <c r="W169" s="35"/>
      <c r="X169" s="35"/>
      <c r="Y169" s="35"/>
      <c r="Z169" s="35"/>
      <c r="AA169" s="35"/>
      <c r="AB169" s="35"/>
      <c r="AC169" s="35"/>
      <c r="AD169" s="35"/>
      <c r="AE169" s="35"/>
      <c r="AR169" s="198" t="s">
        <v>131</v>
      </c>
      <c r="AT169" s="198" t="s">
        <v>135</v>
      </c>
      <c r="AU169" s="198" t="s">
        <v>93</v>
      </c>
      <c r="AY169" s="18" t="s">
        <v>132</v>
      </c>
      <c r="BE169" s="199">
        <f>IF(N169="základní",J169,0)</f>
        <v>0</v>
      </c>
      <c r="BF169" s="199">
        <f>IF(N169="snížená",J169,0)</f>
        <v>0</v>
      </c>
      <c r="BG169" s="199">
        <f>IF(N169="zákl. přenesená",J169,0)</f>
        <v>0</v>
      </c>
      <c r="BH169" s="199">
        <f>IF(N169="sníž. přenesená",J169,0)</f>
        <v>0</v>
      </c>
      <c r="BI169" s="199">
        <f>IF(N169="nulová",J169,0)</f>
        <v>0</v>
      </c>
      <c r="BJ169" s="18" t="s">
        <v>21</v>
      </c>
      <c r="BK169" s="199">
        <f>ROUND(I169*H169,2)</f>
        <v>0</v>
      </c>
      <c r="BL169" s="18" t="s">
        <v>131</v>
      </c>
      <c r="BM169" s="198" t="s">
        <v>1121</v>
      </c>
    </row>
    <row r="170" spans="1:65" s="14" customFormat="1" ht="11.25">
      <c r="B170" s="211"/>
      <c r="C170" s="212"/>
      <c r="D170" s="202" t="s">
        <v>231</v>
      </c>
      <c r="E170" s="213" t="s">
        <v>1</v>
      </c>
      <c r="F170" s="214" t="s">
        <v>1117</v>
      </c>
      <c r="G170" s="212"/>
      <c r="H170" s="215">
        <v>19</v>
      </c>
      <c r="I170" s="216"/>
      <c r="J170" s="212"/>
      <c r="K170" s="212"/>
      <c r="L170" s="217"/>
      <c r="M170" s="218"/>
      <c r="N170" s="219"/>
      <c r="O170" s="219"/>
      <c r="P170" s="219"/>
      <c r="Q170" s="219"/>
      <c r="R170" s="219"/>
      <c r="S170" s="219"/>
      <c r="T170" s="220"/>
      <c r="AT170" s="221" t="s">
        <v>231</v>
      </c>
      <c r="AU170" s="221" t="s">
        <v>93</v>
      </c>
      <c r="AV170" s="14" t="s">
        <v>93</v>
      </c>
      <c r="AW170" s="14" t="s">
        <v>41</v>
      </c>
      <c r="AX170" s="14" t="s">
        <v>84</v>
      </c>
      <c r="AY170" s="221" t="s">
        <v>132</v>
      </c>
    </row>
    <row r="171" spans="1:65" s="14" customFormat="1" ht="11.25">
      <c r="B171" s="211"/>
      <c r="C171" s="212"/>
      <c r="D171" s="202" t="s">
        <v>231</v>
      </c>
      <c r="E171" s="213" t="s">
        <v>1</v>
      </c>
      <c r="F171" s="214" t="s">
        <v>1118</v>
      </c>
      <c r="G171" s="212"/>
      <c r="H171" s="215">
        <v>20</v>
      </c>
      <c r="I171" s="216"/>
      <c r="J171" s="212"/>
      <c r="K171" s="212"/>
      <c r="L171" s="217"/>
      <c r="M171" s="218"/>
      <c r="N171" s="219"/>
      <c r="O171" s="219"/>
      <c r="P171" s="219"/>
      <c r="Q171" s="219"/>
      <c r="R171" s="219"/>
      <c r="S171" s="219"/>
      <c r="T171" s="220"/>
      <c r="AT171" s="221" t="s">
        <v>231</v>
      </c>
      <c r="AU171" s="221" t="s">
        <v>93</v>
      </c>
      <c r="AV171" s="14" t="s">
        <v>93</v>
      </c>
      <c r="AW171" s="14" t="s">
        <v>41</v>
      </c>
      <c r="AX171" s="14" t="s">
        <v>84</v>
      </c>
      <c r="AY171" s="221" t="s">
        <v>132</v>
      </c>
    </row>
    <row r="172" spans="1:65" s="15" customFormat="1" ht="11.25">
      <c r="B172" s="235"/>
      <c r="C172" s="236"/>
      <c r="D172" s="202" t="s">
        <v>231</v>
      </c>
      <c r="E172" s="237" t="s">
        <v>1</v>
      </c>
      <c r="F172" s="238" t="s">
        <v>331</v>
      </c>
      <c r="G172" s="236"/>
      <c r="H172" s="239">
        <v>39</v>
      </c>
      <c r="I172" s="240"/>
      <c r="J172" s="236"/>
      <c r="K172" s="236"/>
      <c r="L172" s="241"/>
      <c r="M172" s="242"/>
      <c r="N172" s="243"/>
      <c r="O172" s="243"/>
      <c r="P172" s="243"/>
      <c r="Q172" s="243"/>
      <c r="R172" s="243"/>
      <c r="S172" s="243"/>
      <c r="T172" s="244"/>
      <c r="AT172" s="245" t="s">
        <v>231</v>
      </c>
      <c r="AU172" s="245" t="s">
        <v>93</v>
      </c>
      <c r="AV172" s="15" t="s">
        <v>131</v>
      </c>
      <c r="AW172" s="15" t="s">
        <v>41</v>
      </c>
      <c r="AX172" s="15" t="s">
        <v>21</v>
      </c>
      <c r="AY172" s="245" t="s">
        <v>132</v>
      </c>
    </row>
    <row r="173" spans="1:65" s="2" customFormat="1" ht="16.5" customHeight="1">
      <c r="A173" s="35"/>
      <c r="B173" s="36"/>
      <c r="C173" s="187" t="s">
        <v>204</v>
      </c>
      <c r="D173" s="187" t="s">
        <v>135</v>
      </c>
      <c r="E173" s="188" t="s">
        <v>1122</v>
      </c>
      <c r="F173" s="189" t="s">
        <v>1123</v>
      </c>
      <c r="G173" s="190" t="s">
        <v>220</v>
      </c>
      <c r="H173" s="191">
        <v>58.5</v>
      </c>
      <c r="I173" s="192"/>
      <c r="J173" s="193">
        <f>ROUND(I173*H173,2)</f>
        <v>0</v>
      </c>
      <c r="K173" s="189" t="s">
        <v>1009</v>
      </c>
      <c r="L173" s="40"/>
      <c r="M173" s="194" t="s">
        <v>1</v>
      </c>
      <c r="N173" s="195" t="s">
        <v>49</v>
      </c>
      <c r="O173" s="72"/>
      <c r="P173" s="196">
        <f>O173*H173</f>
        <v>0</v>
      </c>
      <c r="Q173" s="196">
        <v>0</v>
      </c>
      <c r="R173" s="196">
        <f>Q173*H173</f>
        <v>0</v>
      </c>
      <c r="S173" s="196">
        <v>0</v>
      </c>
      <c r="T173" s="197">
        <f>S173*H173</f>
        <v>0</v>
      </c>
      <c r="U173" s="35"/>
      <c r="V173" s="35"/>
      <c r="W173" s="35"/>
      <c r="X173" s="35"/>
      <c r="Y173" s="35"/>
      <c r="Z173" s="35"/>
      <c r="AA173" s="35"/>
      <c r="AB173" s="35"/>
      <c r="AC173" s="35"/>
      <c r="AD173" s="35"/>
      <c r="AE173" s="35"/>
      <c r="AR173" s="198" t="s">
        <v>131</v>
      </c>
      <c r="AT173" s="198" t="s">
        <v>135</v>
      </c>
      <c r="AU173" s="198" t="s">
        <v>93</v>
      </c>
      <c r="AY173" s="18" t="s">
        <v>132</v>
      </c>
      <c r="BE173" s="199">
        <f>IF(N173="základní",J173,0)</f>
        <v>0</v>
      </c>
      <c r="BF173" s="199">
        <f>IF(N173="snížená",J173,0)</f>
        <v>0</v>
      </c>
      <c r="BG173" s="199">
        <f>IF(N173="zákl. přenesená",J173,0)</f>
        <v>0</v>
      </c>
      <c r="BH173" s="199">
        <f>IF(N173="sníž. přenesená",J173,0)</f>
        <v>0</v>
      </c>
      <c r="BI173" s="199">
        <f>IF(N173="nulová",J173,0)</f>
        <v>0</v>
      </c>
      <c r="BJ173" s="18" t="s">
        <v>21</v>
      </c>
      <c r="BK173" s="199">
        <f>ROUND(I173*H173,2)</f>
        <v>0</v>
      </c>
      <c r="BL173" s="18" t="s">
        <v>131</v>
      </c>
      <c r="BM173" s="198" t="s">
        <v>1124</v>
      </c>
    </row>
    <row r="174" spans="1:65" s="2" customFormat="1" ht="87.75">
      <c r="A174" s="35"/>
      <c r="B174" s="36"/>
      <c r="C174" s="37"/>
      <c r="D174" s="202" t="s">
        <v>1011</v>
      </c>
      <c r="E174" s="37"/>
      <c r="F174" s="262" t="s">
        <v>1125</v>
      </c>
      <c r="G174" s="37"/>
      <c r="H174" s="37"/>
      <c r="I174" s="263"/>
      <c r="J174" s="37"/>
      <c r="K174" s="37"/>
      <c r="L174" s="40"/>
      <c r="M174" s="264"/>
      <c r="N174" s="265"/>
      <c r="O174" s="72"/>
      <c r="P174" s="72"/>
      <c r="Q174" s="72"/>
      <c r="R174" s="72"/>
      <c r="S174" s="72"/>
      <c r="T174" s="73"/>
      <c r="U174" s="35"/>
      <c r="V174" s="35"/>
      <c r="W174" s="35"/>
      <c r="X174" s="35"/>
      <c r="Y174" s="35"/>
      <c r="Z174" s="35"/>
      <c r="AA174" s="35"/>
      <c r="AB174" s="35"/>
      <c r="AC174" s="35"/>
      <c r="AD174" s="35"/>
      <c r="AE174" s="35"/>
      <c r="AT174" s="18" t="s">
        <v>1011</v>
      </c>
      <c r="AU174" s="18" t="s">
        <v>93</v>
      </c>
    </row>
    <row r="175" spans="1:65" s="13" customFormat="1" ht="11.25">
      <c r="B175" s="200"/>
      <c r="C175" s="201"/>
      <c r="D175" s="202" t="s">
        <v>231</v>
      </c>
      <c r="E175" s="203" t="s">
        <v>1</v>
      </c>
      <c r="F175" s="204" t="s">
        <v>1126</v>
      </c>
      <c r="G175" s="201"/>
      <c r="H175" s="203" t="s">
        <v>1</v>
      </c>
      <c r="I175" s="205"/>
      <c r="J175" s="201"/>
      <c r="K175" s="201"/>
      <c r="L175" s="206"/>
      <c r="M175" s="207"/>
      <c r="N175" s="208"/>
      <c r="O175" s="208"/>
      <c r="P175" s="208"/>
      <c r="Q175" s="208"/>
      <c r="R175" s="208"/>
      <c r="S175" s="208"/>
      <c r="T175" s="209"/>
      <c r="AT175" s="210" t="s">
        <v>231</v>
      </c>
      <c r="AU175" s="210" t="s">
        <v>93</v>
      </c>
      <c r="AV175" s="13" t="s">
        <v>21</v>
      </c>
      <c r="AW175" s="13" t="s">
        <v>41</v>
      </c>
      <c r="AX175" s="13" t="s">
        <v>84</v>
      </c>
      <c r="AY175" s="210" t="s">
        <v>132</v>
      </c>
    </row>
    <row r="176" spans="1:65" s="14" customFormat="1" ht="11.25">
      <c r="B176" s="211"/>
      <c r="C176" s="212"/>
      <c r="D176" s="202" t="s">
        <v>231</v>
      </c>
      <c r="E176" s="213" t="s">
        <v>1</v>
      </c>
      <c r="F176" s="214" t="s">
        <v>1127</v>
      </c>
      <c r="G176" s="212"/>
      <c r="H176" s="215">
        <v>28.5</v>
      </c>
      <c r="I176" s="216"/>
      <c r="J176" s="212"/>
      <c r="K176" s="212"/>
      <c r="L176" s="217"/>
      <c r="M176" s="218"/>
      <c r="N176" s="219"/>
      <c r="O176" s="219"/>
      <c r="P176" s="219"/>
      <c r="Q176" s="219"/>
      <c r="R176" s="219"/>
      <c r="S176" s="219"/>
      <c r="T176" s="220"/>
      <c r="AT176" s="221" t="s">
        <v>231</v>
      </c>
      <c r="AU176" s="221" t="s">
        <v>93</v>
      </c>
      <c r="AV176" s="14" t="s">
        <v>93</v>
      </c>
      <c r="AW176" s="14" t="s">
        <v>41</v>
      </c>
      <c r="AX176" s="14" t="s">
        <v>84</v>
      </c>
      <c r="AY176" s="221" t="s">
        <v>132</v>
      </c>
    </row>
    <row r="177" spans="1:65" s="14" customFormat="1" ht="11.25">
      <c r="B177" s="211"/>
      <c r="C177" s="212"/>
      <c r="D177" s="202" t="s">
        <v>231</v>
      </c>
      <c r="E177" s="213" t="s">
        <v>1</v>
      </c>
      <c r="F177" s="214" t="s">
        <v>1128</v>
      </c>
      <c r="G177" s="212"/>
      <c r="H177" s="215">
        <v>30</v>
      </c>
      <c r="I177" s="216"/>
      <c r="J177" s="212"/>
      <c r="K177" s="212"/>
      <c r="L177" s="217"/>
      <c r="M177" s="218"/>
      <c r="N177" s="219"/>
      <c r="O177" s="219"/>
      <c r="P177" s="219"/>
      <c r="Q177" s="219"/>
      <c r="R177" s="219"/>
      <c r="S177" s="219"/>
      <c r="T177" s="220"/>
      <c r="AT177" s="221" t="s">
        <v>231</v>
      </c>
      <c r="AU177" s="221" t="s">
        <v>93</v>
      </c>
      <c r="AV177" s="14" t="s">
        <v>93</v>
      </c>
      <c r="AW177" s="14" t="s">
        <v>41</v>
      </c>
      <c r="AX177" s="14" t="s">
        <v>84</v>
      </c>
      <c r="AY177" s="221" t="s">
        <v>132</v>
      </c>
    </row>
    <row r="178" spans="1:65" s="15" customFormat="1" ht="11.25">
      <c r="B178" s="235"/>
      <c r="C178" s="236"/>
      <c r="D178" s="202" t="s">
        <v>231</v>
      </c>
      <c r="E178" s="237" t="s">
        <v>1</v>
      </c>
      <c r="F178" s="238" t="s">
        <v>331</v>
      </c>
      <c r="G178" s="236"/>
      <c r="H178" s="239">
        <v>58.5</v>
      </c>
      <c r="I178" s="240"/>
      <c r="J178" s="236"/>
      <c r="K178" s="236"/>
      <c r="L178" s="241"/>
      <c r="M178" s="242"/>
      <c r="N178" s="243"/>
      <c r="O178" s="243"/>
      <c r="P178" s="243"/>
      <c r="Q178" s="243"/>
      <c r="R178" s="243"/>
      <c r="S178" s="243"/>
      <c r="T178" s="244"/>
      <c r="AT178" s="245" t="s">
        <v>231</v>
      </c>
      <c r="AU178" s="245" t="s">
        <v>93</v>
      </c>
      <c r="AV178" s="15" t="s">
        <v>131</v>
      </c>
      <c r="AW178" s="15" t="s">
        <v>41</v>
      </c>
      <c r="AX178" s="15" t="s">
        <v>21</v>
      </c>
      <c r="AY178" s="245" t="s">
        <v>132</v>
      </c>
    </row>
    <row r="179" spans="1:65" s="2" customFormat="1" ht="36">
      <c r="A179" s="35"/>
      <c r="B179" s="36"/>
      <c r="C179" s="187" t="s">
        <v>209</v>
      </c>
      <c r="D179" s="187" t="s">
        <v>135</v>
      </c>
      <c r="E179" s="188" t="s">
        <v>1129</v>
      </c>
      <c r="F179" s="189" t="s">
        <v>1130</v>
      </c>
      <c r="G179" s="190" t="s">
        <v>229</v>
      </c>
      <c r="H179" s="191">
        <v>5</v>
      </c>
      <c r="I179" s="192"/>
      <c r="J179" s="193">
        <f>ROUND(I179*H179,2)</f>
        <v>0</v>
      </c>
      <c r="K179" s="189" t="s">
        <v>221</v>
      </c>
      <c r="L179" s="40"/>
      <c r="M179" s="194" t="s">
        <v>1</v>
      </c>
      <c r="N179" s="195" t="s">
        <v>49</v>
      </c>
      <c r="O179" s="72"/>
      <c r="P179" s="196">
        <f>O179*H179</f>
        <v>0</v>
      </c>
      <c r="Q179" s="196">
        <v>0</v>
      </c>
      <c r="R179" s="196">
        <f>Q179*H179</f>
        <v>0</v>
      </c>
      <c r="S179" s="196">
        <v>0</v>
      </c>
      <c r="T179" s="197">
        <f>S179*H179</f>
        <v>0</v>
      </c>
      <c r="U179" s="35"/>
      <c r="V179" s="35"/>
      <c r="W179" s="35"/>
      <c r="X179" s="35"/>
      <c r="Y179" s="35"/>
      <c r="Z179" s="35"/>
      <c r="AA179" s="35"/>
      <c r="AB179" s="35"/>
      <c r="AC179" s="35"/>
      <c r="AD179" s="35"/>
      <c r="AE179" s="35"/>
      <c r="AR179" s="198" t="s">
        <v>131</v>
      </c>
      <c r="AT179" s="198" t="s">
        <v>135</v>
      </c>
      <c r="AU179" s="198" t="s">
        <v>93</v>
      </c>
      <c r="AY179" s="18" t="s">
        <v>132</v>
      </c>
      <c r="BE179" s="199">
        <f>IF(N179="základní",J179,0)</f>
        <v>0</v>
      </c>
      <c r="BF179" s="199">
        <f>IF(N179="snížená",J179,0)</f>
        <v>0</v>
      </c>
      <c r="BG179" s="199">
        <f>IF(N179="zákl. přenesená",J179,0)</f>
        <v>0</v>
      </c>
      <c r="BH179" s="199">
        <f>IF(N179="sníž. přenesená",J179,0)</f>
        <v>0</v>
      </c>
      <c r="BI179" s="199">
        <f>IF(N179="nulová",J179,0)</f>
        <v>0</v>
      </c>
      <c r="BJ179" s="18" t="s">
        <v>21</v>
      </c>
      <c r="BK179" s="199">
        <f>ROUND(I179*H179,2)</f>
        <v>0</v>
      </c>
      <c r="BL179" s="18" t="s">
        <v>131</v>
      </c>
      <c r="BM179" s="198" t="s">
        <v>1131</v>
      </c>
    </row>
    <row r="180" spans="1:65" s="14" customFormat="1" ht="11.25">
      <c r="B180" s="211"/>
      <c r="C180" s="212"/>
      <c r="D180" s="202" t="s">
        <v>231</v>
      </c>
      <c r="E180" s="213" t="s">
        <v>1</v>
      </c>
      <c r="F180" s="214" t="s">
        <v>1132</v>
      </c>
      <c r="G180" s="212"/>
      <c r="H180" s="215">
        <v>5</v>
      </c>
      <c r="I180" s="216"/>
      <c r="J180" s="212"/>
      <c r="K180" s="212"/>
      <c r="L180" s="217"/>
      <c r="M180" s="218"/>
      <c r="N180" s="219"/>
      <c r="O180" s="219"/>
      <c r="P180" s="219"/>
      <c r="Q180" s="219"/>
      <c r="R180" s="219"/>
      <c r="S180" s="219"/>
      <c r="T180" s="220"/>
      <c r="AT180" s="221" t="s">
        <v>231</v>
      </c>
      <c r="AU180" s="221" t="s">
        <v>93</v>
      </c>
      <c r="AV180" s="14" t="s">
        <v>93</v>
      </c>
      <c r="AW180" s="14" t="s">
        <v>41</v>
      </c>
      <c r="AX180" s="14" t="s">
        <v>21</v>
      </c>
      <c r="AY180" s="221" t="s">
        <v>132</v>
      </c>
    </row>
    <row r="181" spans="1:65" s="2" customFormat="1" ht="24">
      <c r="A181" s="35"/>
      <c r="B181" s="36"/>
      <c r="C181" s="187" t="s">
        <v>217</v>
      </c>
      <c r="D181" s="187" t="s">
        <v>135</v>
      </c>
      <c r="E181" s="188" t="s">
        <v>1133</v>
      </c>
      <c r="F181" s="189" t="s">
        <v>1134</v>
      </c>
      <c r="G181" s="190" t="s">
        <v>220</v>
      </c>
      <c r="H181" s="191">
        <v>22</v>
      </c>
      <c r="I181" s="192"/>
      <c r="J181" s="193">
        <f>ROUND(I181*H181,2)</f>
        <v>0</v>
      </c>
      <c r="K181" s="189" t="s">
        <v>221</v>
      </c>
      <c r="L181" s="40"/>
      <c r="M181" s="194" t="s">
        <v>1</v>
      </c>
      <c r="N181" s="195" t="s">
        <v>49</v>
      </c>
      <c r="O181" s="72"/>
      <c r="P181" s="196">
        <f>O181*H181</f>
        <v>0</v>
      </c>
      <c r="Q181" s="196">
        <v>1.4400000000000001E-3</v>
      </c>
      <c r="R181" s="196">
        <f>Q181*H181</f>
        <v>3.168E-2</v>
      </c>
      <c r="S181" s="196">
        <v>0</v>
      </c>
      <c r="T181" s="197">
        <f>S181*H181</f>
        <v>0</v>
      </c>
      <c r="U181" s="35"/>
      <c r="V181" s="35"/>
      <c r="W181" s="35"/>
      <c r="X181" s="35"/>
      <c r="Y181" s="35"/>
      <c r="Z181" s="35"/>
      <c r="AA181" s="35"/>
      <c r="AB181" s="35"/>
      <c r="AC181" s="35"/>
      <c r="AD181" s="35"/>
      <c r="AE181" s="35"/>
      <c r="AR181" s="198" t="s">
        <v>131</v>
      </c>
      <c r="AT181" s="198" t="s">
        <v>135</v>
      </c>
      <c r="AU181" s="198" t="s">
        <v>93</v>
      </c>
      <c r="AY181" s="18" t="s">
        <v>132</v>
      </c>
      <c r="BE181" s="199">
        <f>IF(N181="základní",J181,0)</f>
        <v>0</v>
      </c>
      <c r="BF181" s="199">
        <f>IF(N181="snížená",J181,0)</f>
        <v>0</v>
      </c>
      <c r="BG181" s="199">
        <f>IF(N181="zákl. přenesená",J181,0)</f>
        <v>0</v>
      </c>
      <c r="BH181" s="199">
        <f>IF(N181="sníž. přenesená",J181,0)</f>
        <v>0</v>
      </c>
      <c r="BI181" s="199">
        <f>IF(N181="nulová",J181,0)</f>
        <v>0</v>
      </c>
      <c r="BJ181" s="18" t="s">
        <v>21</v>
      </c>
      <c r="BK181" s="199">
        <f>ROUND(I181*H181,2)</f>
        <v>0</v>
      </c>
      <c r="BL181" s="18" t="s">
        <v>131</v>
      </c>
      <c r="BM181" s="198" t="s">
        <v>1135</v>
      </c>
    </row>
    <row r="182" spans="1:65" s="14" customFormat="1" ht="11.25">
      <c r="B182" s="211"/>
      <c r="C182" s="212"/>
      <c r="D182" s="202" t="s">
        <v>231</v>
      </c>
      <c r="E182" s="213" t="s">
        <v>1</v>
      </c>
      <c r="F182" s="214" t="s">
        <v>1136</v>
      </c>
      <c r="G182" s="212"/>
      <c r="H182" s="215">
        <v>22</v>
      </c>
      <c r="I182" s="216"/>
      <c r="J182" s="212"/>
      <c r="K182" s="212"/>
      <c r="L182" s="217"/>
      <c r="M182" s="218"/>
      <c r="N182" s="219"/>
      <c r="O182" s="219"/>
      <c r="P182" s="219"/>
      <c r="Q182" s="219"/>
      <c r="R182" s="219"/>
      <c r="S182" s="219"/>
      <c r="T182" s="220"/>
      <c r="AT182" s="221" t="s">
        <v>231</v>
      </c>
      <c r="AU182" s="221" t="s">
        <v>93</v>
      </c>
      <c r="AV182" s="14" t="s">
        <v>93</v>
      </c>
      <c r="AW182" s="14" t="s">
        <v>41</v>
      </c>
      <c r="AX182" s="14" t="s">
        <v>21</v>
      </c>
      <c r="AY182" s="221" t="s">
        <v>132</v>
      </c>
    </row>
    <row r="183" spans="1:65" s="2" customFormat="1" ht="24">
      <c r="A183" s="35"/>
      <c r="B183" s="36"/>
      <c r="C183" s="187" t="s">
        <v>223</v>
      </c>
      <c r="D183" s="187" t="s">
        <v>135</v>
      </c>
      <c r="E183" s="188" t="s">
        <v>1137</v>
      </c>
      <c r="F183" s="189" t="s">
        <v>1138</v>
      </c>
      <c r="G183" s="190" t="s">
        <v>220</v>
      </c>
      <c r="H183" s="191">
        <v>22</v>
      </c>
      <c r="I183" s="192"/>
      <c r="J183" s="193">
        <f>ROUND(I183*H183,2)</f>
        <v>0</v>
      </c>
      <c r="K183" s="189" t="s">
        <v>221</v>
      </c>
      <c r="L183" s="40"/>
      <c r="M183" s="194" t="s">
        <v>1</v>
      </c>
      <c r="N183" s="195" t="s">
        <v>49</v>
      </c>
      <c r="O183" s="72"/>
      <c r="P183" s="196">
        <f>O183*H183</f>
        <v>0</v>
      </c>
      <c r="Q183" s="196">
        <v>4.0000000000000003E-5</v>
      </c>
      <c r="R183" s="196">
        <f>Q183*H183</f>
        <v>8.8000000000000003E-4</v>
      </c>
      <c r="S183" s="196">
        <v>0</v>
      </c>
      <c r="T183" s="197">
        <f>S183*H183</f>
        <v>0</v>
      </c>
      <c r="U183" s="35"/>
      <c r="V183" s="35"/>
      <c r="W183" s="35"/>
      <c r="X183" s="35"/>
      <c r="Y183" s="35"/>
      <c r="Z183" s="35"/>
      <c r="AA183" s="35"/>
      <c r="AB183" s="35"/>
      <c r="AC183" s="35"/>
      <c r="AD183" s="35"/>
      <c r="AE183" s="35"/>
      <c r="AR183" s="198" t="s">
        <v>131</v>
      </c>
      <c r="AT183" s="198" t="s">
        <v>135</v>
      </c>
      <c r="AU183" s="198" t="s">
        <v>93</v>
      </c>
      <c r="AY183" s="18" t="s">
        <v>132</v>
      </c>
      <c r="BE183" s="199">
        <f>IF(N183="základní",J183,0)</f>
        <v>0</v>
      </c>
      <c r="BF183" s="199">
        <f>IF(N183="snížená",J183,0)</f>
        <v>0</v>
      </c>
      <c r="BG183" s="199">
        <f>IF(N183="zákl. přenesená",J183,0)</f>
        <v>0</v>
      </c>
      <c r="BH183" s="199">
        <f>IF(N183="sníž. přenesená",J183,0)</f>
        <v>0</v>
      </c>
      <c r="BI183" s="199">
        <f>IF(N183="nulová",J183,0)</f>
        <v>0</v>
      </c>
      <c r="BJ183" s="18" t="s">
        <v>21</v>
      </c>
      <c r="BK183" s="199">
        <f>ROUND(I183*H183,2)</f>
        <v>0</v>
      </c>
      <c r="BL183" s="18" t="s">
        <v>131</v>
      </c>
      <c r="BM183" s="198" t="s">
        <v>1139</v>
      </c>
    </row>
    <row r="184" spans="1:65" s="14" customFormat="1" ht="11.25">
      <c r="B184" s="211"/>
      <c r="C184" s="212"/>
      <c r="D184" s="202" t="s">
        <v>231</v>
      </c>
      <c r="E184" s="213" t="s">
        <v>1</v>
      </c>
      <c r="F184" s="214" t="s">
        <v>1136</v>
      </c>
      <c r="G184" s="212"/>
      <c r="H184" s="215">
        <v>22</v>
      </c>
      <c r="I184" s="216"/>
      <c r="J184" s="212"/>
      <c r="K184" s="212"/>
      <c r="L184" s="217"/>
      <c r="M184" s="218"/>
      <c r="N184" s="219"/>
      <c r="O184" s="219"/>
      <c r="P184" s="219"/>
      <c r="Q184" s="219"/>
      <c r="R184" s="219"/>
      <c r="S184" s="219"/>
      <c r="T184" s="220"/>
      <c r="AT184" s="221" t="s">
        <v>231</v>
      </c>
      <c r="AU184" s="221" t="s">
        <v>93</v>
      </c>
      <c r="AV184" s="14" t="s">
        <v>93</v>
      </c>
      <c r="AW184" s="14" t="s">
        <v>41</v>
      </c>
      <c r="AX184" s="14" t="s">
        <v>21</v>
      </c>
      <c r="AY184" s="221" t="s">
        <v>132</v>
      </c>
    </row>
    <row r="185" spans="1:65" s="2" customFormat="1" ht="24">
      <c r="A185" s="35"/>
      <c r="B185" s="36"/>
      <c r="C185" s="187" t="s">
        <v>7</v>
      </c>
      <c r="D185" s="187" t="s">
        <v>135</v>
      </c>
      <c r="E185" s="188" t="s">
        <v>1140</v>
      </c>
      <c r="F185" s="189" t="s">
        <v>1141</v>
      </c>
      <c r="G185" s="190" t="s">
        <v>202</v>
      </c>
      <c r="H185" s="191">
        <v>16</v>
      </c>
      <c r="I185" s="192"/>
      <c r="J185" s="193">
        <f>ROUND(I185*H185,2)</f>
        <v>0</v>
      </c>
      <c r="K185" s="189" t="s">
        <v>1009</v>
      </c>
      <c r="L185" s="40"/>
      <c r="M185" s="194" t="s">
        <v>1</v>
      </c>
      <c r="N185" s="195" t="s">
        <v>49</v>
      </c>
      <c r="O185" s="72"/>
      <c r="P185" s="196">
        <f>O185*H185</f>
        <v>0</v>
      </c>
      <c r="Q185" s="196">
        <v>0</v>
      </c>
      <c r="R185" s="196">
        <f>Q185*H185</f>
        <v>0</v>
      </c>
      <c r="S185" s="196">
        <v>0</v>
      </c>
      <c r="T185" s="197">
        <f>S185*H185</f>
        <v>0</v>
      </c>
      <c r="U185" s="35"/>
      <c r="V185" s="35"/>
      <c r="W185" s="35"/>
      <c r="X185" s="35"/>
      <c r="Y185" s="35"/>
      <c r="Z185" s="35"/>
      <c r="AA185" s="35"/>
      <c r="AB185" s="35"/>
      <c r="AC185" s="35"/>
      <c r="AD185" s="35"/>
      <c r="AE185" s="35"/>
      <c r="AR185" s="198" t="s">
        <v>131</v>
      </c>
      <c r="AT185" s="198" t="s">
        <v>135</v>
      </c>
      <c r="AU185" s="198" t="s">
        <v>93</v>
      </c>
      <c r="AY185" s="18" t="s">
        <v>132</v>
      </c>
      <c r="BE185" s="199">
        <f>IF(N185="základní",J185,0)</f>
        <v>0</v>
      </c>
      <c r="BF185" s="199">
        <f>IF(N185="snížená",J185,0)</f>
        <v>0</v>
      </c>
      <c r="BG185" s="199">
        <f>IF(N185="zákl. přenesená",J185,0)</f>
        <v>0</v>
      </c>
      <c r="BH185" s="199">
        <f>IF(N185="sníž. přenesená",J185,0)</f>
        <v>0</v>
      </c>
      <c r="BI185" s="199">
        <f>IF(N185="nulová",J185,0)</f>
        <v>0</v>
      </c>
      <c r="BJ185" s="18" t="s">
        <v>21</v>
      </c>
      <c r="BK185" s="199">
        <f>ROUND(I185*H185,2)</f>
        <v>0</v>
      </c>
      <c r="BL185" s="18" t="s">
        <v>131</v>
      </c>
      <c r="BM185" s="198" t="s">
        <v>1142</v>
      </c>
    </row>
    <row r="186" spans="1:65" s="2" customFormat="1" ht="87.75">
      <c r="A186" s="35"/>
      <c r="B186" s="36"/>
      <c r="C186" s="37"/>
      <c r="D186" s="202" t="s">
        <v>1011</v>
      </c>
      <c r="E186" s="37"/>
      <c r="F186" s="262" t="s">
        <v>1143</v>
      </c>
      <c r="G186" s="37"/>
      <c r="H186" s="37"/>
      <c r="I186" s="263"/>
      <c r="J186" s="37"/>
      <c r="K186" s="37"/>
      <c r="L186" s="40"/>
      <c r="M186" s="264"/>
      <c r="N186" s="265"/>
      <c r="O186" s="72"/>
      <c r="P186" s="72"/>
      <c r="Q186" s="72"/>
      <c r="R186" s="72"/>
      <c r="S186" s="72"/>
      <c r="T186" s="73"/>
      <c r="U186" s="35"/>
      <c r="V186" s="35"/>
      <c r="W186" s="35"/>
      <c r="X186" s="35"/>
      <c r="Y186" s="35"/>
      <c r="Z186" s="35"/>
      <c r="AA186" s="35"/>
      <c r="AB186" s="35"/>
      <c r="AC186" s="35"/>
      <c r="AD186" s="35"/>
      <c r="AE186" s="35"/>
      <c r="AT186" s="18" t="s">
        <v>1011</v>
      </c>
      <c r="AU186" s="18" t="s">
        <v>93</v>
      </c>
    </row>
    <row r="187" spans="1:65" s="12" customFormat="1" ht="22.9" customHeight="1">
      <c r="B187" s="171"/>
      <c r="C187" s="172"/>
      <c r="D187" s="173" t="s">
        <v>83</v>
      </c>
      <c r="E187" s="185" t="s">
        <v>144</v>
      </c>
      <c r="F187" s="185" t="s">
        <v>441</v>
      </c>
      <c r="G187" s="172"/>
      <c r="H187" s="172"/>
      <c r="I187" s="175"/>
      <c r="J187" s="186">
        <f>BK187</f>
        <v>0</v>
      </c>
      <c r="K187" s="172"/>
      <c r="L187" s="177"/>
      <c r="M187" s="178"/>
      <c r="N187" s="179"/>
      <c r="O187" s="179"/>
      <c r="P187" s="180">
        <f>SUM(P188:P237)</f>
        <v>0</v>
      </c>
      <c r="Q187" s="179"/>
      <c r="R187" s="180">
        <f>SUM(R188:R237)</f>
        <v>13.862687709999998</v>
      </c>
      <c r="S187" s="179"/>
      <c r="T187" s="181">
        <f>SUM(T188:T237)</f>
        <v>0</v>
      </c>
      <c r="AR187" s="182" t="s">
        <v>21</v>
      </c>
      <c r="AT187" s="183" t="s">
        <v>83</v>
      </c>
      <c r="AU187" s="183" t="s">
        <v>21</v>
      </c>
      <c r="AY187" s="182" t="s">
        <v>132</v>
      </c>
      <c r="BK187" s="184">
        <f>SUM(BK188:BK237)</f>
        <v>0</v>
      </c>
    </row>
    <row r="188" spans="1:65" s="2" customFormat="1" ht="24">
      <c r="A188" s="35"/>
      <c r="B188" s="36"/>
      <c r="C188" s="187" t="s">
        <v>234</v>
      </c>
      <c r="D188" s="187" t="s">
        <v>135</v>
      </c>
      <c r="E188" s="188" t="s">
        <v>1144</v>
      </c>
      <c r="F188" s="189" t="s">
        <v>1145</v>
      </c>
      <c r="G188" s="190" t="s">
        <v>202</v>
      </c>
      <c r="H188" s="191">
        <v>12</v>
      </c>
      <c r="I188" s="192"/>
      <c r="J188" s="193">
        <f>ROUND(I188*H188,2)</f>
        <v>0</v>
      </c>
      <c r="K188" s="189" t="s">
        <v>221</v>
      </c>
      <c r="L188" s="40"/>
      <c r="M188" s="194" t="s">
        <v>1</v>
      </c>
      <c r="N188" s="195" t="s">
        <v>49</v>
      </c>
      <c r="O188" s="72"/>
      <c r="P188" s="196">
        <f>O188*H188</f>
        <v>0</v>
      </c>
      <c r="Q188" s="196">
        <v>1.8000000000000001E-4</v>
      </c>
      <c r="R188" s="196">
        <f>Q188*H188</f>
        <v>2.16E-3</v>
      </c>
      <c r="S188" s="196">
        <v>0</v>
      </c>
      <c r="T188" s="197">
        <f>S188*H188</f>
        <v>0</v>
      </c>
      <c r="U188" s="35"/>
      <c r="V188" s="35"/>
      <c r="W188" s="35"/>
      <c r="X188" s="35"/>
      <c r="Y188" s="35"/>
      <c r="Z188" s="35"/>
      <c r="AA188" s="35"/>
      <c r="AB188" s="35"/>
      <c r="AC188" s="35"/>
      <c r="AD188" s="35"/>
      <c r="AE188" s="35"/>
      <c r="AR188" s="198" t="s">
        <v>131</v>
      </c>
      <c r="AT188" s="198" t="s">
        <v>135</v>
      </c>
      <c r="AU188" s="198" t="s">
        <v>93</v>
      </c>
      <c r="AY188" s="18" t="s">
        <v>132</v>
      </c>
      <c r="BE188" s="199">
        <f>IF(N188="základní",J188,0)</f>
        <v>0</v>
      </c>
      <c r="BF188" s="199">
        <f>IF(N188="snížená",J188,0)</f>
        <v>0</v>
      </c>
      <c r="BG188" s="199">
        <f>IF(N188="zákl. přenesená",J188,0)</f>
        <v>0</v>
      </c>
      <c r="BH188" s="199">
        <f>IF(N188="sníž. přenesená",J188,0)</f>
        <v>0</v>
      </c>
      <c r="BI188" s="199">
        <f>IF(N188="nulová",J188,0)</f>
        <v>0</v>
      </c>
      <c r="BJ188" s="18" t="s">
        <v>21</v>
      </c>
      <c r="BK188" s="199">
        <f>ROUND(I188*H188,2)</f>
        <v>0</v>
      </c>
      <c r="BL188" s="18" t="s">
        <v>131</v>
      </c>
      <c r="BM188" s="198" t="s">
        <v>1146</v>
      </c>
    </row>
    <row r="189" spans="1:65" s="14" customFormat="1" ht="11.25">
      <c r="B189" s="211"/>
      <c r="C189" s="212"/>
      <c r="D189" s="202" t="s">
        <v>231</v>
      </c>
      <c r="E189" s="213" t="s">
        <v>1</v>
      </c>
      <c r="F189" s="214" t="s">
        <v>1147</v>
      </c>
      <c r="G189" s="212"/>
      <c r="H189" s="215">
        <v>12</v>
      </c>
      <c r="I189" s="216"/>
      <c r="J189" s="212"/>
      <c r="K189" s="212"/>
      <c r="L189" s="217"/>
      <c r="M189" s="218"/>
      <c r="N189" s="219"/>
      <c r="O189" s="219"/>
      <c r="P189" s="219"/>
      <c r="Q189" s="219"/>
      <c r="R189" s="219"/>
      <c r="S189" s="219"/>
      <c r="T189" s="220"/>
      <c r="AT189" s="221" t="s">
        <v>231</v>
      </c>
      <c r="AU189" s="221" t="s">
        <v>93</v>
      </c>
      <c r="AV189" s="14" t="s">
        <v>93</v>
      </c>
      <c r="AW189" s="14" t="s">
        <v>41</v>
      </c>
      <c r="AX189" s="14" t="s">
        <v>21</v>
      </c>
      <c r="AY189" s="221" t="s">
        <v>132</v>
      </c>
    </row>
    <row r="190" spans="1:65" s="2" customFormat="1" ht="16.5" customHeight="1">
      <c r="A190" s="35"/>
      <c r="B190" s="36"/>
      <c r="C190" s="222" t="s">
        <v>239</v>
      </c>
      <c r="D190" s="222" t="s">
        <v>270</v>
      </c>
      <c r="E190" s="223" t="s">
        <v>1148</v>
      </c>
      <c r="F190" s="224" t="s">
        <v>1149</v>
      </c>
      <c r="G190" s="225" t="s">
        <v>202</v>
      </c>
      <c r="H190" s="226">
        <v>12</v>
      </c>
      <c r="I190" s="227"/>
      <c r="J190" s="228">
        <f>ROUND(I190*H190,2)</f>
        <v>0</v>
      </c>
      <c r="K190" s="224" t="s">
        <v>221</v>
      </c>
      <c r="L190" s="229"/>
      <c r="M190" s="230" t="s">
        <v>1</v>
      </c>
      <c r="N190" s="231" t="s">
        <v>49</v>
      </c>
      <c r="O190" s="72"/>
      <c r="P190" s="196">
        <f>O190*H190</f>
        <v>0</v>
      </c>
      <c r="Q190" s="196">
        <v>8.4600000000000005E-3</v>
      </c>
      <c r="R190" s="196">
        <f>Q190*H190</f>
        <v>0.10152</v>
      </c>
      <c r="S190" s="196">
        <v>0</v>
      </c>
      <c r="T190" s="197">
        <f>S190*H190</f>
        <v>0</v>
      </c>
      <c r="U190" s="35"/>
      <c r="V190" s="35"/>
      <c r="W190" s="35"/>
      <c r="X190" s="35"/>
      <c r="Y190" s="35"/>
      <c r="Z190" s="35"/>
      <c r="AA190" s="35"/>
      <c r="AB190" s="35"/>
      <c r="AC190" s="35"/>
      <c r="AD190" s="35"/>
      <c r="AE190" s="35"/>
      <c r="AR190" s="198" t="s">
        <v>163</v>
      </c>
      <c r="AT190" s="198" t="s">
        <v>270</v>
      </c>
      <c r="AU190" s="198" t="s">
        <v>93</v>
      </c>
      <c r="AY190" s="18" t="s">
        <v>132</v>
      </c>
      <c r="BE190" s="199">
        <f>IF(N190="základní",J190,0)</f>
        <v>0</v>
      </c>
      <c r="BF190" s="199">
        <f>IF(N190="snížená",J190,0)</f>
        <v>0</v>
      </c>
      <c r="BG190" s="199">
        <f>IF(N190="zákl. přenesená",J190,0)</f>
        <v>0</v>
      </c>
      <c r="BH190" s="199">
        <f>IF(N190="sníž. přenesená",J190,0)</f>
        <v>0</v>
      </c>
      <c r="BI190" s="199">
        <f>IF(N190="nulová",J190,0)</f>
        <v>0</v>
      </c>
      <c r="BJ190" s="18" t="s">
        <v>21</v>
      </c>
      <c r="BK190" s="199">
        <f>ROUND(I190*H190,2)</f>
        <v>0</v>
      </c>
      <c r="BL190" s="18" t="s">
        <v>131</v>
      </c>
      <c r="BM190" s="198" t="s">
        <v>1150</v>
      </c>
    </row>
    <row r="191" spans="1:65" s="2" customFormat="1" ht="16.5" customHeight="1">
      <c r="A191" s="35"/>
      <c r="B191" s="36"/>
      <c r="C191" s="187" t="s">
        <v>244</v>
      </c>
      <c r="D191" s="187" t="s">
        <v>135</v>
      </c>
      <c r="E191" s="188" t="s">
        <v>1151</v>
      </c>
      <c r="F191" s="189" t="s">
        <v>1152</v>
      </c>
      <c r="G191" s="190" t="s">
        <v>229</v>
      </c>
      <c r="H191" s="191">
        <v>11.91</v>
      </c>
      <c r="I191" s="192"/>
      <c r="J191" s="193">
        <f>ROUND(I191*H191,2)</f>
        <v>0</v>
      </c>
      <c r="K191" s="189" t="s">
        <v>221</v>
      </c>
      <c r="L191" s="40"/>
      <c r="M191" s="194" t="s">
        <v>1</v>
      </c>
      <c r="N191" s="195" t="s">
        <v>49</v>
      </c>
      <c r="O191" s="72"/>
      <c r="P191" s="196">
        <f>O191*H191</f>
        <v>0</v>
      </c>
      <c r="Q191" s="196">
        <v>0</v>
      </c>
      <c r="R191" s="196">
        <f>Q191*H191</f>
        <v>0</v>
      </c>
      <c r="S191" s="196">
        <v>0</v>
      </c>
      <c r="T191" s="197">
        <f>S191*H191</f>
        <v>0</v>
      </c>
      <c r="U191" s="35"/>
      <c r="V191" s="35"/>
      <c r="W191" s="35"/>
      <c r="X191" s="35"/>
      <c r="Y191" s="35"/>
      <c r="Z191" s="35"/>
      <c r="AA191" s="35"/>
      <c r="AB191" s="35"/>
      <c r="AC191" s="35"/>
      <c r="AD191" s="35"/>
      <c r="AE191" s="35"/>
      <c r="AR191" s="198" t="s">
        <v>131</v>
      </c>
      <c r="AT191" s="198" t="s">
        <v>135</v>
      </c>
      <c r="AU191" s="198" t="s">
        <v>93</v>
      </c>
      <c r="AY191" s="18" t="s">
        <v>132</v>
      </c>
      <c r="BE191" s="199">
        <f>IF(N191="základní",J191,0)</f>
        <v>0</v>
      </c>
      <c r="BF191" s="199">
        <f>IF(N191="snížená",J191,0)</f>
        <v>0</v>
      </c>
      <c r="BG191" s="199">
        <f>IF(N191="zákl. přenesená",J191,0)</f>
        <v>0</v>
      </c>
      <c r="BH191" s="199">
        <f>IF(N191="sníž. přenesená",J191,0)</f>
        <v>0</v>
      </c>
      <c r="BI191" s="199">
        <f>IF(N191="nulová",J191,0)</f>
        <v>0</v>
      </c>
      <c r="BJ191" s="18" t="s">
        <v>21</v>
      </c>
      <c r="BK191" s="199">
        <f>ROUND(I191*H191,2)</f>
        <v>0</v>
      </c>
      <c r="BL191" s="18" t="s">
        <v>131</v>
      </c>
      <c r="BM191" s="198" t="s">
        <v>1153</v>
      </c>
    </row>
    <row r="192" spans="1:65" s="14" customFormat="1" ht="11.25">
      <c r="B192" s="211"/>
      <c r="C192" s="212"/>
      <c r="D192" s="202" t="s">
        <v>231</v>
      </c>
      <c r="E192" s="213" t="s">
        <v>1</v>
      </c>
      <c r="F192" s="214" t="s">
        <v>1154</v>
      </c>
      <c r="G192" s="212"/>
      <c r="H192" s="215">
        <v>11.91</v>
      </c>
      <c r="I192" s="216"/>
      <c r="J192" s="212"/>
      <c r="K192" s="212"/>
      <c r="L192" s="217"/>
      <c r="M192" s="218"/>
      <c r="N192" s="219"/>
      <c r="O192" s="219"/>
      <c r="P192" s="219"/>
      <c r="Q192" s="219"/>
      <c r="R192" s="219"/>
      <c r="S192" s="219"/>
      <c r="T192" s="220"/>
      <c r="AT192" s="221" t="s">
        <v>231</v>
      </c>
      <c r="AU192" s="221" t="s">
        <v>93</v>
      </c>
      <c r="AV192" s="14" t="s">
        <v>93</v>
      </c>
      <c r="AW192" s="14" t="s">
        <v>41</v>
      </c>
      <c r="AX192" s="14" t="s">
        <v>21</v>
      </c>
      <c r="AY192" s="221" t="s">
        <v>132</v>
      </c>
    </row>
    <row r="193" spans="1:65" s="2" customFormat="1" ht="16.5" customHeight="1">
      <c r="A193" s="35"/>
      <c r="B193" s="36"/>
      <c r="C193" s="187" t="s">
        <v>249</v>
      </c>
      <c r="D193" s="187" t="s">
        <v>135</v>
      </c>
      <c r="E193" s="188" t="s">
        <v>1155</v>
      </c>
      <c r="F193" s="189" t="s">
        <v>1156</v>
      </c>
      <c r="G193" s="190" t="s">
        <v>220</v>
      </c>
      <c r="H193" s="191">
        <v>35.72</v>
      </c>
      <c r="I193" s="192"/>
      <c r="J193" s="193">
        <f>ROUND(I193*H193,2)</f>
        <v>0</v>
      </c>
      <c r="K193" s="189" t="s">
        <v>221</v>
      </c>
      <c r="L193" s="40"/>
      <c r="M193" s="194" t="s">
        <v>1</v>
      </c>
      <c r="N193" s="195" t="s">
        <v>49</v>
      </c>
      <c r="O193" s="72"/>
      <c r="P193" s="196">
        <f>O193*H193</f>
        <v>0</v>
      </c>
      <c r="Q193" s="196">
        <v>4.1739999999999999E-2</v>
      </c>
      <c r="R193" s="196">
        <f>Q193*H193</f>
        <v>1.4909527999999999</v>
      </c>
      <c r="S193" s="196">
        <v>0</v>
      </c>
      <c r="T193" s="197">
        <f>S193*H193</f>
        <v>0</v>
      </c>
      <c r="U193" s="35"/>
      <c r="V193" s="35"/>
      <c r="W193" s="35"/>
      <c r="X193" s="35"/>
      <c r="Y193" s="35"/>
      <c r="Z193" s="35"/>
      <c r="AA193" s="35"/>
      <c r="AB193" s="35"/>
      <c r="AC193" s="35"/>
      <c r="AD193" s="35"/>
      <c r="AE193" s="35"/>
      <c r="AR193" s="198" t="s">
        <v>131</v>
      </c>
      <c r="AT193" s="198" t="s">
        <v>135</v>
      </c>
      <c r="AU193" s="198" t="s">
        <v>93</v>
      </c>
      <c r="AY193" s="18" t="s">
        <v>132</v>
      </c>
      <c r="BE193" s="199">
        <f>IF(N193="základní",J193,0)</f>
        <v>0</v>
      </c>
      <c r="BF193" s="199">
        <f>IF(N193="snížená",J193,0)</f>
        <v>0</v>
      </c>
      <c r="BG193" s="199">
        <f>IF(N193="zákl. přenesená",J193,0)</f>
        <v>0</v>
      </c>
      <c r="BH193" s="199">
        <f>IF(N193="sníž. přenesená",J193,0)</f>
        <v>0</v>
      </c>
      <c r="BI193" s="199">
        <f>IF(N193="nulová",J193,0)</f>
        <v>0</v>
      </c>
      <c r="BJ193" s="18" t="s">
        <v>21</v>
      </c>
      <c r="BK193" s="199">
        <f>ROUND(I193*H193,2)</f>
        <v>0</v>
      </c>
      <c r="BL193" s="18" t="s">
        <v>131</v>
      </c>
      <c r="BM193" s="198" t="s">
        <v>1157</v>
      </c>
    </row>
    <row r="194" spans="1:65" s="14" customFormat="1" ht="11.25">
      <c r="B194" s="211"/>
      <c r="C194" s="212"/>
      <c r="D194" s="202" t="s">
        <v>231</v>
      </c>
      <c r="E194" s="213" t="s">
        <v>1</v>
      </c>
      <c r="F194" s="214" t="s">
        <v>1158</v>
      </c>
      <c r="G194" s="212"/>
      <c r="H194" s="215">
        <v>35.72</v>
      </c>
      <c r="I194" s="216"/>
      <c r="J194" s="212"/>
      <c r="K194" s="212"/>
      <c r="L194" s="217"/>
      <c r="M194" s="218"/>
      <c r="N194" s="219"/>
      <c r="O194" s="219"/>
      <c r="P194" s="219"/>
      <c r="Q194" s="219"/>
      <c r="R194" s="219"/>
      <c r="S194" s="219"/>
      <c r="T194" s="220"/>
      <c r="AT194" s="221" t="s">
        <v>231</v>
      </c>
      <c r="AU194" s="221" t="s">
        <v>93</v>
      </c>
      <c r="AV194" s="14" t="s">
        <v>93</v>
      </c>
      <c r="AW194" s="14" t="s">
        <v>41</v>
      </c>
      <c r="AX194" s="14" t="s">
        <v>21</v>
      </c>
      <c r="AY194" s="221" t="s">
        <v>132</v>
      </c>
    </row>
    <row r="195" spans="1:65" s="2" customFormat="1" ht="16.5" customHeight="1">
      <c r="A195" s="35"/>
      <c r="B195" s="36"/>
      <c r="C195" s="187" t="s">
        <v>254</v>
      </c>
      <c r="D195" s="187" t="s">
        <v>135</v>
      </c>
      <c r="E195" s="188" t="s">
        <v>1159</v>
      </c>
      <c r="F195" s="189" t="s">
        <v>1160</v>
      </c>
      <c r="G195" s="190" t="s">
        <v>220</v>
      </c>
      <c r="H195" s="191">
        <v>35.72</v>
      </c>
      <c r="I195" s="192"/>
      <c r="J195" s="193">
        <f>ROUND(I195*H195,2)</f>
        <v>0</v>
      </c>
      <c r="K195" s="189" t="s">
        <v>221</v>
      </c>
      <c r="L195" s="40"/>
      <c r="M195" s="194" t="s">
        <v>1</v>
      </c>
      <c r="N195" s="195" t="s">
        <v>49</v>
      </c>
      <c r="O195" s="72"/>
      <c r="P195" s="196">
        <f>O195*H195</f>
        <v>0</v>
      </c>
      <c r="Q195" s="196">
        <v>2.0000000000000002E-5</v>
      </c>
      <c r="R195" s="196">
        <f>Q195*H195</f>
        <v>7.1440000000000002E-4</v>
      </c>
      <c r="S195" s="196">
        <v>0</v>
      </c>
      <c r="T195" s="197">
        <f>S195*H195</f>
        <v>0</v>
      </c>
      <c r="U195" s="35"/>
      <c r="V195" s="35"/>
      <c r="W195" s="35"/>
      <c r="X195" s="35"/>
      <c r="Y195" s="35"/>
      <c r="Z195" s="35"/>
      <c r="AA195" s="35"/>
      <c r="AB195" s="35"/>
      <c r="AC195" s="35"/>
      <c r="AD195" s="35"/>
      <c r="AE195" s="35"/>
      <c r="AR195" s="198" t="s">
        <v>131</v>
      </c>
      <c r="AT195" s="198" t="s">
        <v>135</v>
      </c>
      <c r="AU195" s="198" t="s">
        <v>93</v>
      </c>
      <c r="AY195" s="18" t="s">
        <v>132</v>
      </c>
      <c r="BE195" s="199">
        <f>IF(N195="základní",J195,0)</f>
        <v>0</v>
      </c>
      <c r="BF195" s="199">
        <f>IF(N195="snížená",J195,0)</f>
        <v>0</v>
      </c>
      <c r="BG195" s="199">
        <f>IF(N195="zákl. přenesená",J195,0)</f>
        <v>0</v>
      </c>
      <c r="BH195" s="199">
        <f>IF(N195="sníž. přenesená",J195,0)</f>
        <v>0</v>
      </c>
      <c r="BI195" s="199">
        <f>IF(N195="nulová",J195,0)</f>
        <v>0</v>
      </c>
      <c r="BJ195" s="18" t="s">
        <v>21</v>
      </c>
      <c r="BK195" s="199">
        <f>ROUND(I195*H195,2)</f>
        <v>0</v>
      </c>
      <c r="BL195" s="18" t="s">
        <v>131</v>
      </c>
      <c r="BM195" s="198" t="s">
        <v>1161</v>
      </c>
    </row>
    <row r="196" spans="1:65" s="14" customFormat="1" ht="11.25">
      <c r="B196" s="211"/>
      <c r="C196" s="212"/>
      <c r="D196" s="202" t="s">
        <v>231</v>
      </c>
      <c r="E196" s="213" t="s">
        <v>1</v>
      </c>
      <c r="F196" s="214" t="s">
        <v>1158</v>
      </c>
      <c r="G196" s="212"/>
      <c r="H196" s="215">
        <v>35.72</v>
      </c>
      <c r="I196" s="216"/>
      <c r="J196" s="212"/>
      <c r="K196" s="212"/>
      <c r="L196" s="217"/>
      <c r="M196" s="218"/>
      <c r="N196" s="219"/>
      <c r="O196" s="219"/>
      <c r="P196" s="219"/>
      <c r="Q196" s="219"/>
      <c r="R196" s="219"/>
      <c r="S196" s="219"/>
      <c r="T196" s="220"/>
      <c r="AT196" s="221" t="s">
        <v>231</v>
      </c>
      <c r="AU196" s="221" t="s">
        <v>93</v>
      </c>
      <c r="AV196" s="14" t="s">
        <v>93</v>
      </c>
      <c r="AW196" s="14" t="s">
        <v>41</v>
      </c>
      <c r="AX196" s="14" t="s">
        <v>21</v>
      </c>
      <c r="AY196" s="221" t="s">
        <v>132</v>
      </c>
    </row>
    <row r="197" spans="1:65" s="2" customFormat="1" ht="24">
      <c r="A197" s="35"/>
      <c r="B197" s="36"/>
      <c r="C197" s="187" t="s">
        <v>259</v>
      </c>
      <c r="D197" s="187" t="s">
        <v>135</v>
      </c>
      <c r="E197" s="188" t="s">
        <v>1162</v>
      </c>
      <c r="F197" s="189" t="s">
        <v>1163</v>
      </c>
      <c r="G197" s="190" t="s">
        <v>338</v>
      </c>
      <c r="H197" s="191">
        <v>2.62</v>
      </c>
      <c r="I197" s="192"/>
      <c r="J197" s="193">
        <f>ROUND(I197*H197,2)</f>
        <v>0</v>
      </c>
      <c r="K197" s="189" t="s">
        <v>221</v>
      </c>
      <c r="L197" s="40"/>
      <c r="M197" s="194" t="s">
        <v>1</v>
      </c>
      <c r="N197" s="195" t="s">
        <v>49</v>
      </c>
      <c r="O197" s="72"/>
      <c r="P197" s="196">
        <f>O197*H197</f>
        <v>0</v>
      </c>
      <c r="Q197" s="196">
        <v>1.04877</v>
      </c>
      <c r="R197" s="196">
        <f>Q197*H197</f>
        <v>2.7477773999999999</v>
      </c>
      <c r="S197" s="196">
        <v>0</v>
      </c>
      <c r="T197" s="197">
        <f>S197*H197</f>
        <v>0</v>
      </c>
      <c r="U197" s="35"/>
      <c r="V197" s="35"/>
      <c r="W197" s="35"/>
      <c r="X197" s="35"/>
      <c r="Y197" s="35"/>
      <c r="Z197" s="35"/>
      <c r="AA197" s="35"/>
      <c r="AB197" s="35"/>
      <c r="AC197" s="35"/>
      <c r="AD197" s="35"/>
      <c r="AE197" s="35"/>
      <c r="AR197" s="198" t="s">
        <v>131</v>
      </c>
      <c r="AT197" s="198" t="s">
        <v>135</v>
      </c>
      <c r="AU197" s="198" t="s">
        <v>93</v>
      </c>
      <c r="AY197" s="18" t="s">
        <v>132</v>
      </c>
      <c r="BE197" s="199">
        <f>IF(N197="základní",J197,0)</f>
        <v>0</v>
      </c>
      <c r="BF197" s="199">
        <f>IF(N197="snížená",J197,0)</f>
        <v>0</v>
      </c>
      <c r="BG197" s="199">
        <f>IF(N197="zákl. přenesená",J197,0)</f>
        <v>0</v>
      </c>
      <c r="BH197" s="199">
        <f>IF(N197="sníž. přenesená",J197,0)</f>
        <v>0</v>
      </c>
      <c r="BI197" s="199">
        <f>IF(N197="nulová",J197,0)</f>
        <v>0</v>
      </c>
      <c r="BJ197" s="18" t="s">
        <v>21</v>
      </c>
      <c r="BK197" s="199">
        <f>ROUND(I197*H197,2)</f>
        <v>0</v>
      </c>
      <c r="BL197" s="18" t="s">
        <v>131</v>
      </c>
      <c r="BM197" s="198" t="s">
        <v>1164</v>
      </c>
    </row>
    <row r="198" spans="1:65" s="13" customFormat="1" ht="11.25">
      <c r="B198" s="200"/>
      <c r="C198" s="201"/>
      <c r="D198" s="202" t="s">
        <v>231</v>
      </c>
      <c r="E198" s="203" t="s">
        <v>1</v>
      </c>
      <c r="F198" s="204" t="s">
        <v>1165</v>
      </c>
      <c r="G198" s="201"/>
      <c r="H198" s="203" t="s">
        <v>1</v>
      </c>
      <c r="I198" s="205"/>
      <c r="J198" s="201"/>
      <c r="K198" s="201"/>
      <c r="L198" s="206"/>
      <c r="M198" s="207"/>
      <c r="N198" s="208"/>
      <c r="O198" s="208"/>
      <c r="P198" s="208"/>
      <c r="Q198" s="208"/>
      <c r="R198" s="208"/>
      <c r="S198" s="208"/>
      <c r="T198" s="209"/>
      <c r="AT198" s="210" t="s">
        <v>231</v>
      </c>
      <c r="AU198" s="210" t="s">
        <v>93</v>
      </c>
      <c r="AV198" s="13" t="s">
        <v>21</v>
      </c>
      <c r="AW198" s="13" t="s">
        <v>41</v>
      </c>
      <c r="AX198" s="13" t="s">
        <v>84</v>
      </c>
      <c r="AY198" s="210" t="s">
        <v>132</v>
      </c>
    </row>
    <row r="199" spans="1:65" s="14" customFormat="1" ht="11.25">
      <c r="B199" s="211"/>
      <c r="C199" s="212"/>
      <c r="D199" s="202" t="s">
        <v>231</v>
      </c>
      <c r="E199" s="213" t="s">
        <v>1</v>
      </c>
      <c r="F199" s="214" t="s">
        <v>1166</v>
      </c>
      <c r="G199" s="212"/>
      <c r="H199" s="215">
        <v>2.6202000000000001</v>
      </c>
      <c r="I199" s="216"/>
      <c r="J199" s="212"/>
      <c r="K199" s="212"/>
      <c r="L199" s="217"/>
      <c r="M199" s="218"/>
      <c r="N199" s="219"/>
      <c r="O199" s="219"/>
      <c r="P199" s="219"/>
      <c r="Q199" s="219"/>
      <c r="R199" s="219"/>
      <c r="S199" s="219"/>
      <c r="T199" s="220"/>
      <c r="AT199" s="221" t="s">
        <v>231</v>
      </c>
      <c r="AU199" s="221" t="s">
        <v>93</v>
      </c>
      <c r="AV199" s="14" t="s">
        <v>93</v>
      </c>
      <c r="AW199" s="14" t="s">
        <v>41</v>
      </c>
      <c r="AX199" s="14" t="s">
        <v>21</v>
      </c>
      <c r="AY199" s="221" t="s">
        <v>132</v>
      </c>
    </row>
    <row r="200" spans="1:65" s="2" customFormat="1" ht="55.5" customHeight="1">
      <c r="A200" s="35"/>
      <c r="B200" s="36"/>
      <c r="C200" s="187" t="s">
        <v>264</v>
      </c>
      <c r="D200" s="187" t="s">
        <v>135</v>
      </c>
      <c r="E200" s="188" t="s">
        <v>1167</v>
      </c>
      <c r="F200" s="189" t="s">
        <v>1168</v>
      </c>
      <c r="G200" s="190" t="s">
        <v>229</v>
      </c>
      <c r="H200" s="191">
        <v>1</v>
      </c>
      <c r="I200" s="192"/>
      <c r="J200" s="193">
        <f>ROUND(I200*H200,2)</f>
        <v>0</v>
      </c>
      <c r="K200" s="189" t="s">
        <v>221</v>
      </c>
      <c r="L200" s="40"/>
      <c r="M200" s="194" t="s">
        <v>1</v>
      </c>
      <c r="N200" s="195" t="s">
        <v>49</v>
      </c>
      <c r="O200" s="72"/>
      <c r="P200" s="196">
        <f>O200*H200</f>
        <v>0</v>
      </c>
      <c r="Q200" s="196">
        <v>2.6843599999999999</v>
      </c>
      <c r="R200" s="196">
        <f>Q200*H200</f>
        <v>2.6843599999999999</v>
      </c>
      <c r="S200" s="196">
        <v>0</v>
      </c>
      <c r="T200" s="197">
        <f>S200*H200</f>
        <v>0</v>
      </c>
      <c r="U200" s="35"/>
      <c r="V200" s="35"/>
      <c r="W200" s="35"/>
      <c r="X200" s="35"/>
      <c r="Y200" s="35"/>
      <c r="Z200" s="35"/>
      <c r="AA200" s="35"/>
      <c r="AB200" s="35"/>
      <c r="AC200" s="35"/>
      <c r="AD200" s="35"/>
      <c r="AE200" s="35"/>
      <c r="AR200" s="198" t="s">
        <v>131</v>
      </c>
      <c r="AT200" s="198" t="s">
        <v>135</v>
      </c>
      <c r="AU200" s="198" t="s">
        <v>93</v>
      </c>
      <c r="AY200" s="18" t="s">
        <v>132</v>
      </c>
      <c r="BE200" s="199">
        <f>IF(N200="základní",J200,0)</f>
        <v>0</v>
      </c>
      <c r="BF200" s="199">
        <f>IF(N200="snížená",J200,0)</f>
        <v>0</v>
      </c>
      <c r="BG200" s="199">
        <f>IF(N200="zákl. přenesená",J200,0)</f>
        <v>0</v>
      </c>
      <c r="BH200" s="199">
        <f>IF(N200="sníž. přenesená",J200,0)</f>
        <v>0</v>
      </c>
      <c r="BI200" s="199">
        <f>IF(N200="nulová",J200,0)</f>
        <v>0</v>
      </c>
      <c r="BJ200" s="18" t="s">
        <v>21</v>
      </c>
      <c r="BK200" s="199">
        <f>ROUND(I200*H200,2)</f>
        <v>0</v>
      </c>
      <c r="BL200" s="18" t="s">
        <v>131</v>
      </c>
      <c r="BM200" s="198" t="s">
        <v>1169</v>
      </c>
    </row>
    <row r="201" spans="1:65" s="14" customFormat="1" ht="11.25">
      <c r="B201" s="211"/>
      <c r="C201" s="212"/>
      <c r="D201" s="202" t="s">
        <v>231</v>
      </c>
      <c r="E201" s="213" t="s">
        <v>1</v>
      </c>
      <c r="F201" s="214" t="s">
        <v>1170</v>
      </c>
      <c r="G201" s="212"/>
      <c r="H201" s="215">
        <v>1</v>
      </c>
      <c r="I201" s="216"/>
      <c r="J201" s="212"/>
      <c r="K201" s="212"/>
      <c r="L201" s="217"/>
      <c r="M201" s="218"/>
      <c r="N201" s="219"/>
      <c r="O201" s="219"/>
      <c r="P201" s="219"/>
      <c r="Q201" s="219"/>
      <c r="R201" s="219"/>
      <c r="S201" s="219"/>
      <c r="T201" s="220"/>
      <c r="AT201" s="221" t="s">
        <v>231</v>
      </c>
      <c r="AU201" s="221" t="s">
        <v>93</v>
      </c>
      <c r="AV201" s="14" t="s">
        <v>93</v>
      </c>
      <c r="AW201" s="14" t="s">
        <v>41</v>
      </c>
      <c r="AX201" s="14" t="s">
        <v>21</v>
      </c>
      <c r="AY201" s="221" t="s">
        <v>132</v>
      </c>
    </row>
    <row r="202" spans="1:65" s="2" customFormat="1" ht="44.25" customHeight="1">
      <c r="A202" s="35"/>
      <c r="B202" s="36"/>
      <c r="C202" s="187" t="s">
        <v>269</v>
      </c>
      <c r="D202" s="187" t="s">
        <v>135</v>
      </c>
      <c r="E202" s="188" t="s">
        <v>1171</v>
      </c>
      <c r="F202" s="189" t="s">
        <v>1172</v>
      </c>
      <c r="G202" s="190" t="s">
        <v>229</v>
      </c>
      <c r="H202" s="191">
        <v>1</v>
      </c>
      <c r="I202" s="192"/>
      <c r="J202" s="193">
        <f>ROUND(I202*H202,2)</f>
        <v>0</v>
      </c>
      <c r="K202" s="189" t="s">
        <v>221</v>
      </c>
      <c r="L202" s="40"/>
      <c r="M202" s="194" t="s">
        <v>1</v>
      </c>
      <c r="N202" s="195" t="s">
        <v>49</v>
      </c>
      <c r="O202" s="72"/>
      <c r="P202" s="196">
        <f>O202*H202</f>
        <v>0</v>
      </c>
      <c r="Q202" s="196">
        <v>0</v>
      </c>
      <c r="R202" s="196">
        <f>Q202*H202</f>
        <v>0</v>
      </c>
      <c r="S202" s="196">
        <v>0</v>
      </c>
      <c r="T202" s="197">
        <f>S202*H202</f>
        <v>0</v>
      </c>
      <c r="U202" s="35"/>
      <c r="V202" s="35"/>
      <c r="W202" s="35"/>
      <c r="X202" s="35"/>
      <c r="Y202" s="35"/>
      <c r="Z202" s="35"/>
      <c r="AA202" s="35"/>
      <c r="AB202" s="35"/>
      <c r="AC202" s="35"/>
      <c r="AD202" s="35"/>
      <c r="AE202" s="35"/>
      <c r="AR202" s="198" t="s">
        <v>131</v>
      </c>
      <c r="AT202" s="198" t="s">
        <v>135</v>
      </c>
      <c r="AU202" s="198" t="s">
        <v>93</v>
      </c>
      <c r="AY202" s="18" t="s">
        <v>132</v>
      </c>
      <c r="BE202" s="199">
        <f>IF(N202="základní",J202,0)</f>
        <v>0</v>
      </c>
      <c r="BF202" s="199">
        <f>IF(N202="snížená",J202,0)</f>
        <v>0</v>
      </c>
      <c r="BG202" s="199">
        <f>IF(N202="zákl. přenesená",J202,0)</f>
        <v>0</v>
      </c>
      <c r="BH202" s="199">
        <f>IF(N202="sníž. přenesená",J202,0)</f>
        <v>0</v>
      </c>
      <c r="BI202" s="199">
        <f>IF(N202="nulová",J202,0)</f>
        <v>0</v>
      </c>
      <c r="BJ202" s="18" t="s">
        <v>21</v>
      </c>
      <c r="BK202" s="199">
        <f>ROUND(I202*H202,2)</f>
        <v>0</v>
      </c>
      <c r="BL202" s="18" t="s">
        <v>131</v>
      </c>
      <c r="BM202" s="198" t="s">
        <v>1173</v>
      </c>
    </row>
    <row r="203" spans="1:65" s="14" customFormat="1" ht="11.25">
      <c r="B203" s="211"/>
      <c r="C203" s="212"/>
      <c r="D203" s="202" t="s">
        <v>231</v>
      </c>
      <c r="E203" s="213" t="s">
        <v>1</v>
      </c>
      <c r="F203" s="214" t="s">
        <v>1170</v>
      </c>
      <c r="G203" s="212"/>
      <c r="H203" s="215">
        <v>1</v>
      </c>
      <c r="I203" s="216"/>
      <c r="J203" s="212"/>
      <c r="K203" s="212"/>
      <c r="L203" s="217"/>
      <c r="M203" s="218"/>
      <c r="N203" s="219"/>
      <c r="O203" s="219"/>
      <c r="P203" s="219"/>
      <c r="Q203" s="219"/>
      <c r="R203" s="219"/>
      <c r="S203" s="219"/>
      <c r="T203" s="220"/>
      <c r="AT203" s="221" t="s">
        <v>231</v>
      </c>
      <c r="AU203" s="221" t="s">
        <v>93</v>
      </c>
      <c r="AV203" s="14" t="s">
        <v>93</v>
      </c>
      <c r="AW203" s="14" t="s">
        <v>41</v>
      </c>
      <c r="AX203" s="14" t="s">
        <v>21</v>
      </c>
      <c r="AY203" s="221" t="s">
        <v>132</v>
      </c>
    </row>
    <row r="204" spans="1:65" s="2" customFormat="1" ht="24">
      <c r="A204" s="35"/>
      <c r="B204" s="36"/>
      <c r="C204" s="187" t="s">
        <v>448</v>
      </c>
      <c r="D204" s="187" t="s">
        <v>135</v>
      </c>
      <c r="E204" s="188" t="s">
        <v>1174</v>
      </c>
      <c r="F204" s="189" t="s">
        <v>1175</v>
      </c>
      <c r="G204" s="190" t="s">
        <v>229</v>
      </c>
      <c r="H204" s="191">
        <v>20.6</v>
      </c>
      <c r="I204" s="192"/>
      <c r="J204" s="193">
        <f>ROUND(I204*H204,2)</f>
        <v>0</v>
      </c>
      <c r="K204" s="189" t="s">
        <v>221</v>
      </c>
      <c r="L204" s="40"/>
      <c r="M204" s="194" t="s">
        <v>1</v>
      </c>
      <c r="N204" s="195" t="s">
        <v>49</v>
      </c>
      <c r="O204" s="72"/>
      <c r="P204" s="196">
        <f>O204*H204</f>
        <v>0</v>
      </c>
      <c r="Q204" s="196">
        <v>0</v>
      </c>
      <c r="R204" s="196">
        <f>Q204*H204</f>
        <v>0</v>
      </c>
      <c r="S204" s="196">
        <v>0</v>
      </c>
      <c r="T204" s="197">
        <f>S204*H204</f>
        <v>0</v>
      </c>
      <c r="U204" s="35"/>
      <c r="V204" s="35"/>
      <c r="W204" s="35"/>
      <c r="X204" s="35"/>
      <c r="Y204" s="35"/>
      <c r="Z204" s="35"/>
      <c r="AA204" s="35"/>
      <c r="AB204" s="35"/>
      <c r="AC204" s="35"/>
      <c r="AD204" s="35"/>
      <c r="AE204" s="35"/>
      <c r="AR204" s="198" t="s">
        <v>131</v>
      </c>
      <c r="AT204" s="198" t="s">
        <v>135</v>
      </c>
      <c r="AU204" s="198" t="s">
        <v>93</v>
      </c>
      <c r="AY204" s="18" t="s">
        <v>132</v>
      </c>
      <c r="BE204" s="199">
        <f>IF(N204="základní",J204,0)</f>
        <v>0</v>
      </c>
      <c r="BF204" s="199">
        <f>IF(N204="snížená",J204,0)</f>
        <v>0</v>
      </c>
      <c r="BG204" s="199">
        <f>IF(N204="zákl. přenesená",J204,0)</f>
        <v>0</v>
      </c>
      <c r="BH204" s="199">
        <f>IF(N204="sníž. přenesená",J204,0)</f>
        <v>0</v>
      </c>
      <c r="BI204" s="199">
        <f>IF(N204="nulová",J204,0)</f>
        <v>0</v>
      </c>
      <c r="BJ204" s="18" t="s">
        <v>21</v>
      </c>
      <c r="BK204" s="199">
        <f>ROUND(I204*H204,2)</f>
        <v>0</v>
      </c>
      <c r="BL204" s="18" t="s">
        <v>131</v>
      </c>
      <c r="BM204" s="198" t="s">
        <v>1176</v>
      </c>
    </row>
    <row r="205" spans="1:65" s="14" customFormat="1" ht="11.25">
      <c r="B205" s="211"/>
      <c r="C205" s="212"/>
      <c r="D205" s="202" t="s">
        <v>231</v>
      </c>
      <c r="E205" s="213" t="s">
        <v>1</v>
      </c>
      <c r="F205" s="214" t="s">
        <v>1177</v>
      </c>
      <c r="G205" s="212"/>
      <c r="H205" s="215">
        <v>20.6</v>
      </c>
      <c r="I205" s="216"/>
      <c r="J205" s="212"/>
      <c r="K205" s="212"/>
      <c r="L205" s="217"/>
      <c r="M205" s="218"/>
      <c r="N205" s="219"/>
      <c r="O205" s="219"/>
      <c r="P205" s="219"/>
      <c r="Q205" s="219"/>
      <c r="R205" s="219"/>
      <c r="S205" s="219"/>
      <c r="T205" s="220"/>
      <c r="AT205" s="221" t="s">
        <v>231</v>
      </c>
      <c r="AU205" s="221" t="s">
        <v>93</v>
      </c>
      <c r="AV205" s="14" t="s">
        <v>93</v>
      </c>
      <c r="AW205" s="14" t="s">
        <v>41</v>
      </c>
      <c r="AX205" s="14" t="s">
        <v>21</v>
      </c>
      <c r="AY205" s="221" t="s">
        <v>132</v>
      </c>
    </row>
    <row r="206" spans="1:65" s="2" customFormat="1" ht="24">
      <c r="A206" s="35"/>
      <c r="B206" s="36"/>
      <c r="C206" s="187" t="s">
        <v>454</v>
      </c>
      <c r="D206" s="187" t="s">
        <v>135</v>
      </c>
      <c r="E206" s="188" t="s">
        <v>1178</v>
      </c>
      <c r="F206" s="189" t="s">
        <v>1179</v>
      </c>
      <c r="G206" s="190" t="s">
        <v>220</v>
      </c>
      <c r="H206" s="191">
        <v>71.36</v>
      </c>
      <c r="I206" s="192"/>
      <c r="J206" s="193">
        <f>ROUND(I206*H206,2)</f>
        <v>0</v>
      </c>
      <c r="K206" s="189" t="s">
        <v>221</v>
      </c>
      <c r="L206" s="40"/>
      <c r="M206" s="194" t="s">
        <v>1</v>
      </c>
      <c r="N206" s="195" t="s">
        <v>49</v>
      </c>
      <c r="O206" s="72"/>
      <c r="P206" s="196">
        <f>O206*H206</f>
        <v>0</v>
      </c>
      <c r="Q206" s="196">
        <v>2.3700000000000001E-3</v>
      </c>
      <c r="R206" s="196">
        <f>Q206*H206</f>
        <v>0.1691232</v>
      </c>
      <c r="S206" s="196">
        <v>0</v>
      </c>
      <c r="T206" s="197">
        <f>S206*H206</f>
        <v>0</v>
      </c>
      <c r="U206" s="35"/>
      <c r="V206" s="35"/>
      <c r="W206" s="35"/>
      <c r="X206" s="35"/>
      <c r="Y206" s="35"/>
      <c r="Z206" s="35"/>
      <c r="AA206" s="35"/>
      <c r="AB206" s="35"/>
      <c r="AC206" s="35"/>
      <c r="AD206" s="35"/>
      <c r="AE206" s="35"/>
      <c r="AR206" s="198" t="s">
        <v>131</v>
      </c>
      <c r="AT206" s="198" t="s">
        <v>135</v>
      </c>
      <c r="AU206" s="198" t="s">
        <v>93</v>
      </c>
      <c r="AY206" s="18" t="s">
        <v>132</v>
      </c>
      <c r="BE206" s="199">
        <f>IF(N206="základní",J206,0)</f>
        <v>0</v>
      </c>
      <c r="BF206" s="199">
        <f>IF(N206="snížená",J206,0)</f>
        <v>0</v>
      </c>
      <c r="BG206" s="199">
        <f>IF(N206="zákl. přenesená",J206,0)</f>
        <v>0</v>
      </c>
      <c r="BH206" s="199">
        <f>IF(N206="sníž. přenesená",J206,0)</f>
        <v>0</v>
      </c>
      <c r="BI206" s="199">
        <f>IF(N206="nulová",J206,0)</f>
        <v>0</v>
      </c>
      <c r="BJ206" s="18" t="s">
        <v>21</v>
      </c>
      <c r="BK206" s="199">
        <f>ROUND(I206*H206,2)</f>
        <v>0</v>
      </c>
      <c r="BL206" s="18" t="s">
        <v>131</v>
      </c>
      <c r="BM206" s="198" t="s">
        <v>1180</v>
      </c>
    </row>
    <row r="207" spans="1:65" s="14" customFormat="1" ht="22.5">
      <c r="B207" s="211"/>
      <c r="C207" s="212"/>
      <c r="D207" s="202" t="s">
        <v>231</v>
      </c>
      <c r="E207" s="213" t="s">
        <v>1</v>
      </c>
      <c r="F207" s="214" t="s">
        <v>1181</v>
      </c>
      <c r="G207" s="212"/>
      <c r="H207" s="215">
        <v>71.36</v>
      </c>
      <c r="I207" s="216"/>
      <c r="J207" s="212"/>
      <c r="K207" s="212"/>
      <c r="L207" s="217"/>
      <c r="M207" s="218"/>
      <c r="N207" s="219"/>
      <c r="O207" s="219"/>
      <c r="P207" s="219"/>
      <c r="Q207" s="219"/>
      <c r="R207" s="219"/>
      <c r="S207" s="219"/>
      <c r="T207" s="220"/>
      <c r="AT207" s="221" t="s">
        <v>231</v>
      </c>
      <c r="AU207" s="221" t="s">
        <v>93</v>
      </c>
      <c r="AV207" s="14" t="s">
        <v>93</v>
      </c>
      <c r="AW207" s="14" t="s">
        <v>41</v>
      </c>
      <c r="AX207" s="14" t="s">
        <v>21</v>
      </c>
      <c r="AY207" s="221" t="s">
        <v>132</v>
      </c>
    </row>
    <row r="208" spans="1:65" s="2" customFormat="1" ht="24">
      <c r="A208" s="35"/>
      <c r="B208" s="36"/>
      <c r="C208" s="187" t="s">
        <v>460</v>
      </c>
      <c r="D208" s="187" t="s">
        <v>135</v>
      </c>
      <c r="E208" s="188" t="s">
        <v>1182</v>
      </c>
      <c r="F208" s="189" t="s">
        <v>1183</v>
      </c>
      <c r="G208" s="190" t="s">
        <v>220</v>
      </c>
      <c r="H208" s="191">
        <v>71.36</v>
      </c>
      <c r="I208" s="192"/>
      <c r="J208" s="193">
        <f>ROUND(I208*H208,2)</f>
        <v>0</v>
      </c>
      <c r="K208" s="189" t="s">
        <v>221</v>
      </c>
      <c r="L208" s="40"/>
      <c r="M208" s="194" t="s">
        <v>1</v>
      </c>
      <c r="N208" s="195" t="s">
        <v>49</v>
      </c>
      <c r="O208" s="72"/>
      <c r="P208" s="196">
        <f>O208*H208</f>
        <v>0</v>
      </c>
      <c r="Q208" s="196">
        <v>0</v>
      </c>
      <c r="R208" s="196">
        <f>Q208*H208</f>
        <v>0</v>
      </c>
      <c r="S208" s="196">
        <v>0</v>
      </c>
      <c r="T208" s="197">
        <f>S208*H208</f>
        <v>0</v>
      </c>
      <c r="U208" s="35"/>
      <c r="V208" s="35"/>
      <c r="W208" s="35"/>
      <c r="X208" s="35"/>
      <c r="Y208" s="35"/>
      <c r="Z208" s="35"/>
      <c r="AA208" s="35"/>
      <c r="AB208" s="35"/>
      <c r="AC208" s="35"/>
      <c r="AD208" s="35"/>
      <c r="AE208" s="35"/>
      <c r="AR208" s="198" t="s">
        <v>131</v>
      </c>
      <c r="AT208" s="198" t="s">
        <v>135</v>
      </c>
      <c r="AU208" s="198" t="s">
        <v>93</v>
      </c>
      <c r="AY208" s="18" t="s">
        <v>132</v>
      </c>
      <c r="BE208" s="199">
        <f>IF(N208="základní",J208,0)</f>
        <v>0</v>
      </c>
      <c r="BF208" s="199">
        <f>IF(N208="snížená",J208,0)</f>
        <v>0</v>
      </c>
      <c r="BG208" s="199">
        <f>IF(N208="zákl. přenesená",J208,0)</f>
        <v>0</v>
      </c>
      <c r="BH208" s="199">
        <f>IF(N208="sníž. přenesená",J208,0)</f>
        <v>0</v>
      </c>
      <c r="BI208" s="199">
        <f>IF(N208="nulová",J208,0)</f>
        <v>0</v>
      </c>
      <c r="BJ208" s="18" t="s">
        <v>21</v>
      </c>
      <c r="BK208" s="199">
        <f>ROUND(I208*H208,2)</f>
        <v>0</v>
      </c>
      <c r="BL208" s="18" t="s">
        <v>131</v>
      </c>
      <c r="BM208" s="198" t="s">
        <v>1184</v>
      </c>
    </row>
    <row r="209" spans="1:65" s="14" customFormat="1" ht="22.5">
      <c r="B209" s="211"/>
      <c r="C209" s="212"/>
      <c r="D209" s="202" t="s">
        <v>231</v>
      </c>
      <c r="E209" s="213" t="s">
        <v>1</v>
      </c>
      <c r="F209" s="214" t="s">
        <v>1181</v>
      </c>
      <c r="G209" s="212"/>
      <c r="H209" s="215">
        <v>71.36</v>
      </c>
      <c r="I209" s="216"/>
      <c r="J209" s="212"/>
      <c r="K209" s="212"/>
      <c r="L209" s="217"/>
      <c r="M209" s="218"/>
      <c r="N209" s="219"/>
      <c r="O209" s="219"/>
      <c r="P209" s="219"/>
      <c r="Q209" s="219"/>
      <c r="R209" s="219"/>
      <c r="S209" s="219"/>
      <c r="T209" s="220"/>
      <c r="AT209" s="221" t="s">
        <v>231</v>
      </c>
      <c r="AU209" s="221" t="s">
        <v>93</v>
      </c>
      <c r="AV209" s="14" t="s">
        <v>93</v>
      </c>
      <c r="AW209" s="14" t="s">
        <v>41</v>
      </c>
      <c r="AX209" s="14" t="s">
        <v>21</v>
      </c>
      <c r="AY209" s="221" t="s">
        <v>132</v>
      </c>
    </row>
    <row r="210" spans="1:65" s="2" customFormat="1" ht="24">
      <c r="A210" s="35"/>
      <c r="B210" s="36"/>
      <c r="C210" s="187" t="s">
        <v>465</v>
      </c>
      <c r="D210" s="187" t="s">
        <v>135</v>
      </c>
      <c r="E210" s="188" t="s">
        <v>1185</v>
      </c>
      <c r="F210" s="189" t="s">
        <v>1186</v>
      </c>
      <c r="G210" s="190" t="s">
        <v>338</v>
      </c>
      <c r="H210" s="191">
        <v>3.9140000000000001</v>
      </c>
      <c r="I210" s="192"/>
      <c r="J210" s="193">
        <f>ROUND(I210*H210,2)</f>
        <v>0</v>
      </c>
      <c r="K210" s="189" t="s">
        <v>221</v>
      </c>
      <c r="L210" s="40"/>
      <c r="M210" s="194" t="s">
        <v>1</v>
      </c>
      <c r="N210" s="195" t="s">
        <v>49</v>
      </c>
      <c r="O210" s="72"/>
      <c r="P210" s="196">
        <f>O210*H210</f>
        <v>0</v>
      </c>
      <c r="Q210" s="196">
        <v>1.04331</v>
      </c>
      <c r="R210" s="196">
        <f>Q210*H210</f>
        <v>4.0835153399999999</v>
      </c>
      <c r="S210" s="196">
        <v>0</v>
      </c>
      <c r="T210" s="197">
        <f>S210*H210</f>
        <v>0</v>
      </c>
      <c r="U210" s="35"/>
      <c r="V210" s="35"/>
      <c r="W210" s="35"/>
      <c r="X210" s="35"/>
      <c r="Y210" s="35"/>
      <c r="Z210" s="35"/>
      <c r="AA210" s="35"/>
      <c r="AB210" s="35"/>
      <c r="AC210" s="35"/>
      <c r="AD210" s="35"/>
      <c r="AE210" s="35"/>
      <c r="AR210" s="198" t="s">
        <v>131</v>
      </c>
      <c r="AT210" s="198" t="s">
        <v>135</v>
      </c>
      <c r="AU210" s="198" t="s">
        <v>93</v>
      </c>
      <c r="AY210" s="18" t="s">
        <v>132</v>
      </c>
      <c r="BE210" s="199">
        <f>IF(N210="základní",J210,0)</f>
        <v>0</v>
      </c>
      <c r="BF210" s="199">
        <f>IF(N210="snížená",J210,0)</f>
        <v>0</v>
      </c>
      <c r="BG210" s="199">
        <f>IF(N210="zákl. přenesená",J210,0)</f>
        <v>0</v>
      </c>
      <c r="BH210" s="199">
        <f>IF(N210="sníž. přenesená",J210,0)</f>
        <v>0</v>
      </c>
      <c r="BI210" s="199">
        <f>IF(N210="nulová",J210,0)</f>
        <v>0</v>
      </c>
      <c r="BJ210" s="18" t="s">
        <v>21</v>
      </c>
      <c r="BK210" s="199">
        <f>ROUND(I210*H210,2)</f>
        <v>0</v>
      </c>
      <c r="BL210" s="18" t="s">
        <v>131</v>
      </c>
      <c r="BM210" s="198" t="s">
        <v>1187</v>
      </c>
    </row>
    <row r="211" spans="1:65" s="13" customFormat="1" ht="11.25">
      <c r="B211" s="200"/>
      <c r="C211" s="201"/>
      <c r="D211" s="202" t="s">
        <v>231</v>
      </c>
      <c r="E211" s="203" t="s">
        <v>1</v>
      </c>
      <c r="F211" s="204" t="s">
        <v>1188</v>
      </c>
      <c r="G211" s="201"/>
      <c r="H211" s="203" t="s">
        <v>1</v>
      </c>
      <c r="I211" s="205"/>
      <c r="J211" s="201"/>
      <c r="K211" s="201"/>
      <c r="L211" s="206"/>
      <c r="M211" s="207"/>
      <c r="N211" s="208"/>
      <c r="O211" s="208"/>
      <c r="P211" s="208"/>
      <c r="Q211" s="208"/>
      <c r="R211" s="208"/>
      <c r="S211" s="208"/>
      <c r="T211" s="209"/>
      <c r="AT211" s="210" t="s">
        <v>231</v>
      </c>
      <c r="AU211" s="210" t="s">
        <v>93</v>
      </c>
      <c r="AV211" s="13" t="s">
        <v>21</v>
      </c>
      <c r="AW211" s="13" t="s">
        <v>41</v>
      </c>
      <c r="AX211" s="13" t="s">
        <v>84</v>
      </c>
      <c r="AY211" s="210" t="s">
        <v>132</v>
      </c>
    </row>
    <row r="212" spans="1:65" s="14" customFormat="1" ht="11.25">
      <c r="B212" s="211"/>
      <c r="C212" s="212"/>
      <c r="D212" s="202" t="s">
        <v>231</v>
      </c>
      <c r="E212" s="213" t="s">
        <v>1</v>
      </c>
      <c r="F212" s="214" t="s">
        <v>1189</v>
      </c>
      <c r="G212" s="212"/>
      <c r="H212" s="215">
        <v>3.9140000000000001</v>
      </c>
      <c r="I212" s="216"/>
      <c r="J212" s="212"/>
      <c r="K212" s="212"/>
      <c r="L212" s="217"/>
      <c r="M212" s="218"/>
      <c r="N212" s="219"/>
      <c r="O212" s="219"/>
      <c r="P212" s="219"/>
      <c r="Q212" s="219"/>
      <c r="R212" s="219"/>
      <c r="S212" s="219"/>
      <c r="T212" s="220"/>
      <c r="AT212" s="221" t="s">
        <v>231</v>
      </c>
      <c r="AU212" s="221" t="s">
        <v>93</v>
      </c>
      <c r="AV212" s="14" t="s">
        <v>93</v>
      </c>
      <c r="AW212" s="14" t="s">
        <v>41</v>
      </c>
      <c r="AX212" s="14" t="s">
        <v>21</v>
      </c>
      <c r="AY212" s="221" t="s">
        <v>132</v>
      </c>
    </row>
    <row r="213" spans="1:65" s="2" customFormat="1" ht="24">
      <c r="A213" s="35"/>
      <c r="B213" s="36"/>
      <c r="C213" s="187" t="s">
        <v>470</v>
      </c>
      <c r="D213" s="187" t="s">
        <v>135</v>
      </c>
      <c r="E213" s="188" t="s">
        <v>449</v>
      </c>
      <c r="F213" s="189" t="s">
        <v>1190</v>
      </c>
      <c r="G213" s="190" t="s">
        <v>229</v>
      </c>
      <c r="H213" s="191">
        <v>11.05</v>
      </c>
      <c r="I213" s="192"/>
      <c r="J213" s="193">
        <f>ROUND(I213*H213,2)</f>
        <v>0</v>
      </c>
      <c r="K213" s="189" t="s">
        <v>221</v>
      </c>
      <c r="L213" s="40"/>
      <c r="M213" s="194" t="s">
        <v>1</v>
      </c>
      <c r="N213" s="195" t="s">
        <v>49</v>
      </c>
      <c r="O213" s="72"/>
      <c r="P213" s="196">
        <f>O213*H213</f>
        <v>0</v>
      </c>
      <c r="Q213" s="196">
        <v>0</v>
      </c>
      <c r="R213" s="196">
        <f>Q213*H213</f>
        <v>0</v>
      </c>
      <c r="S213" s="196">
        <v>0</v>
      </c>
      <c r="T213" s="197">
        <f>S213*H213</f>
        <v>0</v>
      </c>
      <c r="U213" s="35"/>
      <c r="V213" s="35"/>
      <c r="W213" s="35"/>
      <c r="X213" s="35"/>
      <c r="Y213" s="35"/>
      <c r="Z213" s="35"/>
      <c r="AA213" s="35"/>
      <c r="AB213" s="35"/>
      <c r="AC213" s="35"/>
      <c r="AD213" s="35"/>
      <c r="AE213" s="35"/>
      <c r="AR213" s="198" t="s">
        <v>131</v>
      </c>
      <c r="AT213" s="198" t="s">
        <v>135</v>
      </c>
      <c r="AU213" s="198" t="s">
        <v>93</v>
      </c>
      <c r="AY213" s="18" t="s">
        <v>132</v>
      </c>
      <c r="BE213" s="199">
        <f>IF(N213="základní",J213,0)</f>
        <v>0</v>
      </c>
      <c r="BF213" s="199">
        <f>IF(N213="snížená",J213,0)</f>
        <v>0</v>
      </c>
      <c r="BG213" s="199">
        <f>IF(N213="zákl. přenesená",J213,0)</f>
        <v>0</v>
      </c>
      <c r="BH213" s="199">
        <f>IF(N213="sníž. přenesená",J213,0)</f>
        <v>0</v>
      </c>
      <c r="BI213" s="199">
        <f>IF(N213="nulová",J213,0)</f>
        <v>0</v>
      </c>
      <c r="BJ213" s="18" t="s">
        <v>21</v>
      </c>
      <c r="BK213" s="199">
        <f>ROUND(I213*H213,2)</f>
        <v>0</v>
      </c>
      <c r="BL213" s="18" t="s">
        <v>131</v>
      </c>
      <c r="BM213" s="198" t="s">
        <v>1191</v>
      </c>
    </row>
    <row r="214" spans="1:65" s="13" customFormat="1" ht="11.25">
      <c r="B214" s="200"/>
      <c r="C214" s="201"/>
      <c r="D214" s="202" t="s">
        <v>231</v>
      </c>
      <c r="E214" s="203" t="s">
        <v>1</v>
      </c>
      <c r="F214" s="204" t="s">
        <v>1192</v>
      </c>
      <c r="G214" s="201"/>
      <c r="H214" s="203" t="s">
        <v>1</v>
      </c>
      <c r="I214" s="205"/>
      <c r="J214" s="201"/>
      <c r="K214" s="201"/>
      <c r="L214" s="206"/>
      <c r="M214" s="207"/>
      <c r="N214" s="208"/>
      <c r="O214" s="208"/>
      <c r="P214" s="208"/>
      <c r="Q214" s="208"/>
      <c r="R214" s="208"/>
      <c r="S214" s="208"/>
      <c r="T214" s="209"/>
      <c r="AT214" s="210" t="s">
        <v>231</v>
      </c>
      <c r="AU214" s="210" t="s">
        <v>93</v>
      </c>
      <c r="AV214" s="13" t="s">
        <v>21</v>
      </c>
      <c r="AW214" s="13" t="s">
        <v>41</v>
      </c>
      <c r="AX214" s="13" t="s">
        <v>84</v>
      </c>
      <c r="AY214" s="210" t="s">
        <v>132</v>
      </c>
    </row>
    <row r="215" spans="1:65" s="14" customFormat="1" ht="11.25">
      <c r="B215" s="211"/>
      <c r="C215" s="212"/>
      <c r="D215" s="202" t="s">
        <v>231</v>
      </c>
      <c r="E215" s="213" t="s">
        <v>1</v>
      </c>
      <c r="F215" s="214" t="s">
        <v>1193</v>
      </c>
      <c r="G215" s="212"/>
      <c r="H215" s="215">
        <v>4.55</v>
      </c>
      <c r="I215" s="216"/>
      <c r="J215" s="212"/>
      <c r="K215" s="212"/>
      <c r="L215" s="217"/>
      <c r="M215" s="218"/>
      <c r="N215" s="219"/>
      <c r="O215" s="219"/>
      <c r="P215" s="219"/>
      <c r="Q215" s="219"/>
      <c r="R215" s="219"/>
      <c r="S215" s="219"/>
      <c r="T215" s="220"/>
      <c r="AT215" s="221" t="s">
        <v>231</v>
      </c>
      <c r="AU215" s="221" t="s">
        <v>93</v>
      </c>
      <c r="AV215" s="14" t="s">
        <v>93</v>
      </c>
      <c r="AW215" s="14" t="s">
        <v>41</v>
      </c>
      <c r="AX215" s="14" t="s">
        <v>84</v>
      </c>
      <c r="AY215" s="221" t="s">
        <v>132</v>
      </c>
    </row>
    <row r="216" spans="1:65" s="13" customFormat="1" ht="11.25">
      <c r="B216" s="200"/>
      <c r="C216" s="201"/>
      <c r="D216" s="202" t="s">
        <v>231</v>
      </c>
      <c r="E216" s="203" t="s">
        <v>1</v>
      </c>
      <c r="F216" s="204" t="s">
        <v>1194</v>
      </c>
      <c r="G216" s="201"/>
      <c r="H216" s="203" t="s">
        <v>1</v>
      </c>
      <c r="I216" s="205"/>
      <c r="J216" s="201"/>
      <c r="K216" s="201"/>
      <c r="L216" s="206"/>
      <c r="M216" s="207"/>
      <c r="N216" s="208"/>
      <c r="O216" s="208"/>
      <c r="P216" s="208"/>
      <c r="Q216" s="208"/>
      <c r="R216" s="208"/>
      <c r="S216" s="208"/>
      <c r="T216" s="209"/>
      <c r="AT216" s="210" t="s">
        <v>231</v>
      </c>
      <c r="AU216" s="210" t="s">
        <v>93</v>
      </c>
      <c r="AV216" s="13" t="s">
        <v>21</v>
      </c>
      <c r="AW216" s="13" t="s">
        <v>41</v>
      </c>
      <c r="AX216" s="13" t="s">
        <v>84</v>
      </c>
      <c r="AY216" s="210" t="s">
        <v>132</v>
      </c>
    </row>
    <row r="217" spans="1:65" s="14" customFormat="1" ht="11.25">
      <c r="B217" s="211"/>
      <c r="C217" s="212"/>
      <c r="D217" s="202" t="s">
        <v>231</v>
      </c>
      <c r="E217" s="213" t="s">
        <v>1</v>
      </c>
      <c r="F217" s="214" t="s">
        <v>1195</v>
      </c>
      <c r="G217" s="212"/>
      <c r="H217" s="215">
        <v>6.5</v>
      </c>
      <c r="I217" s="216"/>
      <c r="J217" s="212"/>
      <c r="K217" s="212"/>
      <c r="L217" s="217"/>
      <c r="M217" s="218"/>
      <c r="N217" s="219"/>
      <c r="O217" s="219"/>
      <c r="P217" s="219"/>
      <c r="Q217" s="219"/>
      <c r="R217" s="219"/>
      <c r="S217" s="219"/>
      <c r="T217" s="220"/>
      <c r="AT217" s="221" t="s">
        <v>231</v>
      </c>
      <c r="AU217" s="221" t="s">
        <v>93</v>
      </c>
      <c r="AV217" s="14" t="s">
        <v>93</v>
      </c>
      <c r="AW217" s="14" t="s">
        <v>41</v>
      </c>
      <c r="AX217" s="14" t="s">
        <v>84</v>
      </c>
      <c r="AY217" s="221" t="s">
        <v>132</v>
      </c>
    </row>
    <row r="218" spans="1:65" s="15" customFormat="1" ht="11.25">
      <c r="B218" s="235"/>
      <c r="C218" s="236"/>
      <c r="D218" s="202" t="s">
        <v>231</v>
      </c>
      <c r="E218" s="237" t="s">
        <v>1</v>
      </c>
      <c r="F218" s="238" t="s">
        <v>331</v>
      </c>
      <c r="G218" s="236"/>
      <c r="H218" s="239">
        <v>11.05</v>
      </c>
      <c r="I218" s="240"/>
      <c r="J218" s="236"/>
      <c r="K218" s="236"/>
      <c r="L218" s="241"/>
      <c r="M218" s="242"/>
      <c r="N218" s="243"/>
      <c r="O218" s="243"/>
      <c r="P218" s="243"/>
      <c r="Q218" s="243"/>
      <c r="R218" s="243"/>
      <c r="S218" s="243"/>
      <c r="T218" s="244"/>
      <c r="AT218" s="245" t="s">
        <v>231</v>
      </c>
      <c r="AU218" s="245" t="s">
        <v>93</v>
      </c>
      <c r="AV218" s="15" t="s">
        <v>131</v>
      </c>
      <c r="AW218" s="15" t="s">
        <v>41</v>
      </c>
      <c r="AX218" s="15" t="s">
        <v>21</v>
      </c>
      <c r="AY218" s="245" t="s">
        <v>132</v>
      </c>
    </row>
    <row r="219" spans="1:65" s="2" customFormat="1" ht="24">
      <c r="A219" s="35"/>
      <c r="B219" s="36"/>
      <c r="C219" s="187" t="s">
        <v>475</v>
      </c>
      <c r="D219" s="187" t="s">
        <v>135</v>
      </c>
      <c r="E219" s="188" t="s">
        <v>461</v>
      </c>
      <c r="F219" s="189" t="s">
        <v>1196</v>
      </c>
      <c r="G219" s="190" t="s">
        <v>220</v>
      </c>
      <c r="H219" s="191">
        <v>41.93</v>
      </c>
      <c r="I219" s="192"/>
      <c r="J219" s="193">
        <f>ROUND(I219*H219,2)</f>
        <v>0</v>
      </c>
      <c r="K219" s="189" t="s">
        <v>221</v>
      </c>
      <c r="L219" s="40"/>
      <c r="M219" s="194" t="s">
        <v>1</v>
      </c>
      <c r="N219" s="195" t="s">
        <v>49</v>
      </c>
      <c r="O219" s="72"/>
      <c r="P219" s="196">
        <f>O219*H219</f>
        <v>0</v>
      </c>
      <c r="Q219" s="196">
        <v>1.32E-3</v>
      </c>
      <c r="R219" s="196">
        <f>Q219*H219</f>
        <v>5.5347599999999997E-2</v>
      </c>
      <c r="S219" s="196">
        <v>0</v>
      </c>
      <c r="T219" s="197">
        <f>S219*H219</f>
        <v>0</v>
      </c>
      <c r="U219" s="35"/>
      <c r="V219" s="35"/>
      <c r="W219" s="35"/>
      <c r="X219" s="35"/>
      <c r="Y219" s="35"/>
      <c r="Z219" s="35"/>
      <c r="AA219" s="35"/>
      <c r="AB219" s="35"/>
      <c r="AC219" s="35"/>
      <c r="AD219" s="35"/>
      <c r="AE219" s="35"/>
      <c r="AR219" s="198" t="s">
        <v>131</v>
      </c>
      <c r="AT219" s="198" t="s">
        <v>135</v>
      </c>
      <c r="AU219" s="198" t="s">
        <v>93</v>
      </c>
      <c r="AY219" s="18" t="s">
        <v>132</v>
      </c>
      <c r="BE219" s="199">
        <f>IF(N219="základní",J219,0)</f>
        <v>0</v>
      </c>
      <c r="BF219" s="199">
        <f>IF(N219="snížená",J219,0)</f>
        <v>0</v>
      </c>
      <c r="BG219" s="199">
        <f>IF(N219="zákl. přenesená",J219,0)</f>
        <v>0</v>
      </c>
      <c r="BH219" s="199">
        <f>IF(N219="sníž. přenesená",J219,0)</f>
        <v>0</v>
      </c>
      <c r="BI219" s="199">
        <f>IF(N219="nulová",J219,0)</f>
        <v>0</v>
      </c>
      <c r="BJ219" s="18" t="s">
        <v>21</v>
      </c>
      <c r="BK219" s="199">
        <f>ROUND(I219*H219,2)</f>
        <v>0</v>
      </c>
      <c r="BL219" s="18" t="s">
        <v>131</v>
      </c>
      <c r="BM219" s="198" t="s">
        <v>1197</v>
      </c>
    </row>
    <row r="220" spans="1:65" s="13" customFormat="1" ht="11.25">
      <c r="B220" s="200"/>
      <c r="C220" s="201"/>
      <c r="D220" s="202" t="s">
        <v>231</v>
      </c>
      <c r="E220" s="203" t="s">
        <v>1</v>
      </c>
      <c r="F220" s="204" t="s">
        <v>1192</v>
      </c>
      <c r="G220" s="201"/>
      <c r="H220" s="203" t="s">
        <v>1</v>
      </c>
      <c r="I220" s="205"/>
      <c r="J220" s="201"/>
      <c r="K220" s="201"/>
      <c r="L220" s="206"/>
      <c r="M220" s="207"/>
      <c r="N220" s="208"/>
      <c r="O220" s="208"/>
      <c r="P220" s="208"/>
      <c r="Q220" s="208"/>
      <c r="R220" s="208"/>
      <c r="S220" s="208"/>
      <c r="T220" s="209"/>
      <c r="AT220" s="210" t="s">
        <v>231</v>
      </c>
      <c r="AU220" s="210" t="s">
        <v>93</v>
      </c>
      <c r="AV220" s="13" t="s">
        <v>21</v>
      </c>
      <c r="AW220" s="13" t="s">
        <v>41</v>
      </c>
      <c r="AX220" s="13" t="s">
        <v>84</v>
      </c>
      <c r="AY220" s="210" t="s">
        <v>132</v>
      </c>
    </row>
    <row r="221" spans="1:65" s="14" customFormat="1" ht="11.25">
      <c r="B221" s="211"/>
      <c r="C221" s="212"/>
      <c r="D221" s="202" t="s">
        <v>231</v>
      </c>
      <c r="E221" s="213" t="s">
        <v>1</v>
      </c>
      <c r="F221" s="214" t="s">
        <v>1198</v>
      </c>
      <c r="G221" s="212"/>
      <c r="H221" s="215">
        <v>16.86</v>
      </c>
      <c r="I221" s="216"/>
      <c r="J221" s="212"/>
      <c r="K221" s="212"/>
      <c r="L221" s="217"/>
      <c r="M221" s="218"/>
      <c r="N221" s="219"/>
      <c r="O221" s="219"/>
      <c r="P221" s="219"/>
      <c r="Q221" s="219"/>
      <c r="R221" s="219"/>
      <c r="S221" s="219"/>
      <c r="T221" s="220"/>
      <c r="AT221" s="221" t="s">
        <v>231</v>
      </c>
      <c r="AU221" s="221" t="s">
        <v>93</v>
      </c>
      <c r="AV221" s="14" t="s">
        <v>93</v>
      </c>
      <c r="AW221" s="14" t="s">
        <v>41</v>
      </c>
      <c r="AX221" s="14" t="s">
        <v>84</v>
      </c>
      <c r="AY221" s="221" t="s">
        <v>132</v>
      </c>
    </row>
    <row r="222" spans="1:65" s="13" customFormat="1" ht="11.25">
      <c r="B222" s="200"/>
      <c r="C222" s="201"/>
      <c r="D222" s="202" t="s">
        <v>231</v>
      </c>
      <c r="E222" s="203" t="s">
        <v>1</v>
      </c>
      <c r="F222" s="204" t="s">
        <v>1194</v>
      </c>
      <c r="G222" s="201"/>
      <c r="H222" s="203" t="s">
        <v>1</v>
      </c>
      <c r="I222" s="205"/>
      <c r="J222" s="201"/>
      <c r="K222" s="201"/>
      <c r="L222" s="206"/>
      <c r="M222" s="207"/>
      <c r="N222" s="208"/>
      <c r="O222" s="208"/>
      <c r="P222" s="208"/>
      <c r="Q222" s="208"/>
      <c r="R222" s="208"/>
      <c r="S222" s="208"/>
      <c r="T222" s="209"/>
      <c r="AT222" s="210" t="s">
        <v>231</v>
      </c>
      <c r="AU222" s="210" t="s">
        <v>93</v>
      </c>
      <c r="AV222" s="13" t="s">
        <v>21</v>
      </c>
      <c r="AW222" s="13" t="s">
        <v>41</v>
      </c>
      <c r="AX222" s="13" t="s">
        <v>84</v>
      </c>
      <c r="AY222" s="210" t="s">
        <v>132</v>
      </c>
    </row>
    <row r="223" spans="1:65" s="14" customFormat="1" ht="11.25">
      <c r="B223" s="211"/>
      <c r="C223" s="212"/>
      <c r="D223" s="202" t="s">
        <v>231</v>
      </c>
      <c r="E223" s="213" t="s">
        <v>1</v>
      </c>
      <c r="F223" s="214" t="s">
        <v>1199</v>
      </c>
      <c r="G223" s="212"/>
      <c r="H223" s="215">
        <v>25.07</v>
      </c>
      <c r="I223" s="216"/>
      <c r="J223" s="212"/>
      <c r="K223" s="212"/>
      <c r="L223" s="217"/>
      <c r="M223" s="218"/>
      <c r="N223" s="219"/>
      <c r="O223" s="219"/>
      <c r="P223" s="219"/>
      <c r="Q223" s="219"/>
      <c r="R223" s="219"/>
      <c r="S223" s="219"/>
      <c r="T223" s="220"/>
      <c r="AT223" s="221" t="s">
        <v>231</v>
      </c>
      <c r="AU223" s="221" t="s">
        <v>93</v>
      </c>
      <c r="AV223" s="14" t="s">
        <v>93</v>
      </c>
      <c r="AW223" s="14" t="s">
        <v>41</v>
      </c>
      <c r="AX223" s="14" t="s">
        <v>84</v>
      </c>
      <c r="AY223" s="221" t="s">
        <v>132</v>
      </c>
    </row>
    <row r="224" spans="1:65" s="15" customFormat="1" ht="11.25">
      <c r="B224" s="235"/>
      <c r="C224" s="236"/>
      <c r="D224" s="202" t="s">
        <v>231</v>
      </c>
      <c r="E224" s="237" t="s">
        <v>1</v>
      </c>
      <c r="F224" s="238" t="s">
        <v>331</v>
      </c>
      <c r="G224" s="236"/>
      <c r="H224" s="239">
        <v>41.93</v>
      </c>
      <c r="I224" s="240"/>
      <c r="J224" s="236"/>
      <c r="K224" s="236"/>
      <c r="L224" s="241"/>
      <c r="M224" s="242"/>
      <c r="N224" s="243"/>
      <c r="O224" s="243"/>
      <c r="P224" s="243"/>
      <c r="Q224" s="243"/>
      <c r="R224" s="243"/>
      <c r="S224" s="243"/>
      <c r="T224" s="244"/>
      <c r="AT224" s="245" t="s">
        <v>231</v>
      </c>
      <c r="AU224" s="245" t="s">
        <v>93</v>
      </c>
      <c r="AV224" s="15" t="s">
        <v>131</v>
      </c>
      <c r="AW224" s="15" t="s">
        <v>41</v>
      </c>
      <c r="AX224" s="15" t="s">
        <v>21</v>
      </c>
      <c r="AY224" s="245" t="s">
        <v>132</v>
      </c>
    </row>
    <row r="225" spans="1:65" s="2" customFormat="1" ht="24">
      <c r="A225" s="35"/>
      <c r="B225" s="36"/>
      <c r="C225" s="187" t="s">
        <v>481</v>
      </c>
      <c r="D225" s="187" t="s">
        <v>135</v>
      </c>
      <c r="E225" s="188" t="s">
        <v>471</v>
      </c>
      <c r="F225" s="189" t="s">
        <v>1200</v>
      </c>
      <c r="G225" s="190" t="s">
        <v>220</v>
      </c>
      <c r="H225" s="191">
        <v>41.93</v>
      </c>
      <c r="I225" s="192"/>
      <c r="J225" s="193">
        <f>ROUND(I225*H225,2)</f>
        <v>0</v>
      </c>
      <c r="K225" s="189" t="s">
        <v>221</v>
      </c>
      <c r="L225" s="40"/>
      <c r="M225" s="194" t="s">
        <v>1</v>
      </c>
      <c r="N225" s="195" t="s">
        <v>49</v>
      </c>
      <c r="O225" s="72"/>
      <c r="P225" s="196">
        <f>O225*H225</f>
        <v>0</v>
      </c>
      <c r="Q225" s="196">
        <v>4.0000000000000003E-5</v>
      </c>
      <c r="R225" s="196">
        <f>Q225*H225</f>
        <v>1.6772000000000002E-3</v>
      </c>
      <c r="S225" s="196">
        <v>0</v>
      </c>
      <c r="T225" s="197">
        <f>S225*H225</f>
        <v>0</v>
      </c>
      <c r="U225" s="35"/>
      <c r="V225" s="35"/>
      <c r="W225" s="35"/>
      <c r="X225" s="35"/>
      <c r="Y225" s="35"/>
      <c r="Z225" s="35"/>
      <c r="AA225" s="35"/>
      <c r="AB225" s="35"/>
      <c r="AC225" s="35"/>
      <c r="AD225" s="35"/>
      <c r="AE225" s="35"/>
      <c r="AR225" s="198" t="s">
        <v>131</v>
      </c>
      <c r="AT225" s="198" t="s">
        <v>135</v>
      </c>
      <c r="AU225" s="198" t="s">
        <v>93</v>
      </c>
      <c r="AY225" s="18" t="s">
        <v>132</v>
      </c>
      <c r="BE225" s="199">
        <f>IF(N225="základní",J225,0)</f>
        <v>0</v>
      </c>
      <c r="BF225" s="199">
        <f>IF(N225="snížená",J225,0)</f>
        <v>0</v>
      </c>
      <c r="BG225" s="199">
        <f>IF(N225="zákl. přenesená",J225,0)</f>
        <v>0</v>
      </c>
      <c r="BH225" s="199">
        <f>IF(N225="sníž. přenesená",J225,0)</f>
        <v>0</v>
      </c>
      <c r="BI225" s="199">
        <f>IF(N225="nulová",J225,0)</f>
        <v>0</v>
      </c>
      <c r="BJ225" s="18" t="s">
        <v>21</v>
      </c>
      <c r="BK225" s="199">
        <f>ROUND(I225*H225,2)</f>
        <v>0</v>
      </c>
      <c r="BL225" s="18" t="s">
        <v>131</v>
      </c>
      <c r="BM225" s="198" t="s">
        <v>1201</v>
      </c>
    </row>
    <row r="226" spans="1:65" s="2" customFormat="1" ht="48">
      <c r="A226" s="35"/>
      <c r="B226" s="36"/>
      <c r="C226" s="187" t="s">
        <v>486</v>
      </c>
      <c r="D226" s="187" t="s">
        <v>135</v>
      </c>
      <c r="E226" s="188" t="s">
        <v>455</v>
      </c>
      <c r="F226" s="189" t="s">
        <v>1202</v>
      </c>
      <c r="G226" s="190" t="s">
        <v>338</v>
      </c>
      <c r="H226" s="191">
        <v>2.3210000000000002</v>
      </c>
      <c r="I226" s="192"/>
      <c r="J226" s="193">
        <f>ROUND(I226*H226,2)</f>
        <v>0</v>
      </c>
      <c r="K226" s="189" t="s">
        <v>221</v>
      </c>
      <c r="L226" s="40"/>
      <c r="M226" s="194" t="s">
        <v>1</v>
      </c>
      <c r="N226" s="195" t="s">
        <v>49</v>
      </c>
      <c r="O226" s="72"/>
      <c r="P226" s="196">
        <f>O226*H226</f>
        <v>0</v>
      </c>
      <c r="Q226" s="196">
        <v>1.07637</v>
      </c>
      <c r="R226" s="196">
        <f>Q226*H226</f>
        <v>2.4982547700000004</v>
      </c>
      <c r="S226" s="196">
        <v>0</v>
      </c>
      <c r="T226" s="197">
        <f>S226*H226</f>
        <v>0</v>
      </c>
      <c r="U226" s="35"/>
      <c r="V226" s="35"/>
      <c r="W226" s="35"/>
      <c r="X226" s="35"/>
      <c r="Y226" s="35"/>
      <c r="Z226" s="35"/>
      <c r="AA226" s="35"/>
      <c r="AB226" s="35"/>
      <c r="AC226" s="35"/>
      <c r="AD226" s="35"/>
      <c r="AE226" s="35"/>
      <c r="AR226" s="198" t="s">
        <v>131</v>
      </c>
      <c r="AT226" s="198" t="s">
        <v>135</v>
      </c>
      <c r="AU226" s="198" t="s">
        <v>93</v>
      </c>
      <c r="AY226" s="18" t="s">
        <v>132</v>
      </c>
      <c r="BE226" s="199">
        <f>IF(N226="základní",J226,0)</f>
        <v>0</v>
      </c>
      <c r="BF226" s="199">
        <f>IF(N226="snížená",J226,0)</f>
        <v>0</v>
      </c>
      <c r="BG226" s="199">
        <f>IF(N226="zákl. přenesená",J226,0)</f>
        <v>0</v>
      </c>
      <c r="BH226" s="199">
        <f>IF(N226="sníž. přenesená",J226,0)</f>
        <v>0</v>
      </c>
      <c r="BI226" s="199">
        <f>IF(N226="nulová",J226,0)</f>
        <v>0</v>
      </c>
      <c r="BJ226" s="18" t="s">
        <v>21</v>
      </c>
      <c r="BK226" s="199">
        <f>ROUND(I226*H226,2)</f>
        <v>0</v>
      </c>
      <c r="BL226" s="18" t="s">
        <v>131</v>
      </c>
      <c r="BM226" s="198" t="s">
        <v>1203</v>
      </c>
    </row>
    <row r="227" spans="1:65" s="13" customFormat="1" ht="11.25">
      <c r="B227" s="200"/>
      <c r="C227" s="201"/>
      <c r="D227" s="202" t="s">
        <v>231</v>
      </c>
      <c r="E227" s="203" t="s">
        <v>1</v>
      </c>
      <c r="F227" s="204" t="s">
        <v>1204</v>
      </c>
      <c r="G227" s="201"/>
      <c r="H227" s="203" t="s">
        <v>1</v>
      </c>
      <c r="I227" s="205"/>
      <c r="J227" s="201"/>
      <c r="K227" s="201"/>
      <c r="L227" s="206"/>
      <c r="M227" s="207"/>
      <c r="N227" s="208"/>
      <c r="O227" s="208"/>
      <c r="P227" s="208"/>
      <c r="Q227" s="208"/>
      <c r="R227" s="208"/>
      <c r="S227" s="208"/>
      <c r="T227" s="209"/>
      <c r="AT227" s="210" t="s">
        <v>231</v>
      </c>
      <c r="AU227" s="210" t="s">
        <v>93</v>
      </c>
      <c r="AV227" s="13" t="s">
        <v>21</v>
      </c>
      <c r="AW227" s="13" t="s">
        <v>41</v>
      </c>
      <c r="AX227" s="13" t="s">
        <v>84</v>
      </c>
      <c r="AY227" s="210" t="s">
        <v>132</v>
      </c>
    </row>
    <row r="228" spans="1:65" s="14" customFormat="1" ht="11.25">
      <c r="B228" s="211"/>
      <c r="C228" s="212"/>
      <c r="D228" s="202" t="s">
        <v>231</v>
      </c>
      <c r="E228" s="213" t="s">
        <v>1</v>
      </c>
      <c r="F228" s="214" t="s">
        <v>1205</v>
      </c>
      <c r="G228" s="212"/>
      <c r="H228" s="215">
        <v>2.3205</v>
      </c>
      <c r="I228" s="216"/>
      <c r="J228" s="212"/>
      <c r="K228" s="212"/>
      <c r="L228" s="217"/>
      <c r="M228" s="218"/>
      <c r="N228" s="219"/>
      <c r="O228" s="219"/>
      <c r="P228" s="219"/>
      <c r="Q228" s="219"/>
      <c r="R228" s="219"/>
      <c r="S228" s="219"/>
      <c r="T228" s="220"/>
      <c r="AT228" s="221" t="s">
        <v>231</v>
      </c>
      <c r="AU228" s="221" t="s">
        <v>93</v>
      </c>
      <c r="AV228" s="14" t="s">
        <v>93</v>
      </c>
      <c r="AW228" s="14" t="s">
        <v>41</v>
      </c>
      <c r="AX228" s="14" t="s">
        <v>21</v>
      </c>
      <c r="AY228" s="221" t="s">
        <v>132</v>
      </c>
    </row>
    <row r="229" spans="1:65" s="2" customFormat="1" ht="24">
      <c r="A229" s="35"/>
      <c r="B229" s="36"/>
      <c r="C229" s="187" t="s">
        <v>491</v>
      </c>
      <c r="D229" s="187" t="s">
        <v>135</v>
      </c>
      <c r="E229" s="188" t="s">
        <v>1206</v>
      </c>
      <c r="F229" s="189" t="s">
        <v>1207</v>
      </c>
      <c r="G229" s="190" t="s">
        <v>478</v>
      </c>
      <c r="H229" s="191">
        <v>25.5</v>
      </c>
      <c r="I229" s="192"/>
      <c r="J229" s="193">
        <f>ROUND(I229*H229,2)</f>
        <v>0</v>
      </c>
      <c r="K229" s="189" t="s">
        <v>221</v>
      </c>
      <c r="L229" s="40"/>
      <c r="M229" s="194" t="s">
        <v>1</v>
      </c>
      <c r="N229" s="195" t="s">
        <v>49</v>
      </c>
      <c r="O229" s="72"/>
      <c r="P229" s="196">
        <f>O229*H229</f>
        <v>0</v>
      </c>
      <c r="Q229" s="196">
        <v>1.07E-3</v>
      </c>
      <c r="R229" s="196">
        <f>Q229*H229</f>
        <v>2.7285E-2</v>
      </c>
      <c r="S229" s="196">
        <v>0</v>
      </c>
      <c r="T229" s="197">
        <f>S229*H229</f>
        <v>0</v>
      </c>
      <c r="U229" s="35"/>
      <c r="V229" s="35"/>
      <c r="W229" s="35"/>
      <c r="X229" s="35"/>
      <c r="Y229" s="35"/>
      <c r="Z229" s="35"/>
      <c r="AA229" s="35"/>
      <c r="AB229" s="35"/>
      <c r="AC229" s="35"/>
      <c r="AD229" s="35"/>
      <c r="AE229" s="35"/>
      <c r="AR229" s="198" t="s">
        <v>131</v>
      </c>
      <c r="AT229" s="198" t="s">
        <v>135</v>
      </c>
      <c r="AU229" s="198" t="s">
        <v>93</v>
      </c>
      <c r="AY229" s="18" t="s">
        <v>132</v>
      </c>
      <c r="BE229" s="199">
        <f>IF(N229="základní",J229,0)</f>
        <v>0</v>
      </c>
      <c r="BF229" s="199">
        <f>IF(N229="snížená",J229,0)</f>
        <v>0</v>
      </c>
      <c r="BG229" s="199">
        <f>IF(N229="zákl. přenesená",J229,0)</f>
        <v>0</v>
      </c>
      <c r="BH229" s="199">
        <f>IF(N229="sníž. přenesená",J229,0)</f>
        <v>0</v>
      </c>
      <c r="BI229" s="199">
        <f>IF(N229="nulová",J229,0)</f>
        <v>0</v>
      </c>
      <c r="BJ229" s="18" t="s">
        <v>21</v>
      </c>
      <c r="BK229" s="199">
        <f>ROUND(I229*H229,2)</f>
        <v>0</v>
      </c>
      <c r="BL229" s="18" t="s">
        <v>131</v>
      </c>
      <c r="BM229" s="198" t="s">
        <v>1208</v>
      </c>
    </row>
    <row r="230" spans="1:65" s="14" customFormat="1" ht="11.25">
      <c r="B230" s="211"/>
      <c r="C230" s="212"/>
      <c r="D230" s="202" t="s">
        <v>231</v>
      </c>
      <c r="E230" s="213" t="s">
        <v>1</v>
      </c>
      <c r="F230" s="214" t="s">
        <v>1209</v>
      </c>
      <c r="G230" s="212"/>
      <c r="H230" s="215">
        <v>25.5</v>
      </c>
      <c r="I230" s="216"/>
      <c r="J230" s="212"/>
      <c r="K230" s="212"/>
      <c r="L230" s="217"/>
      <c r="M230" s="218"/>
      <c r="N230" s="219"/>
      <c r="O230" s="219"/>
      <c r="P230" s="219"/>
      <c r="Q230" s="219"/>
      <c r="R230" s="219"/>
      <c r="S230" s="219"/>
      <c r="T230" s="220"/>
      <c r="AT230" s="221" t="s">
        <v>231</v>
      </c>
      <c r="AU230" s="221" t="s">
        <v>93</v>
      </c>
      <c r="AV230" s="14" t="s">
        <v>93</v>
      </c>
      <c r="AW230" s="14" t="s">
        <v>41</v>
      </c>
      <c r="AX230" s="14" t="s">
        <v>21</v>
      </c>
      <c r="AY230" s="221" t="s">
        <v>132</v>
      </c>
    </row>
    <row r="231" spans="1:65" s="2" customFormat="1" ht="21.75" customHeight="1">
      <c r="A231" s="35"/>
      <c r="B231" s="36"/>
      <c r="C231" s="187" t="s">
        <v>498</v>
      </c>
      <c r="D231" s="187" t="s">
        <v>135</v>
      </c>
      <c r="E231" s="188" t="s">
        <v>1210</v>
      </c>
      <c r="F231" s="189" t="s">
        <v>1211</v>
      </c>
      <c r="G231" s="190" t="s">
        <v>229</v>
      </c>
      <c r="H231" s="191">
        <v>78.650000000000006</v>
      </c>
      <c r="I231" s="192"/>
      <c r="J231" s="193">
        <f>ROUND(I231*H231,2)</f>
        <v>0</v>
      </c>
      <c r="K231" s="189" t="s">
        <v>1009</v>
      </c>
      <c r="L231" s="40"/>
      <c r="M231" s="194" t="s">
        <v>1</v>
      </c>
      <c r="N231" s="195" t="s">
        <v>49</v>
      </c>
      <c r="O231" s="72"/>
      <c r="P231" s="196">
        <f>O231*H231</f>
        <v>0</v>
      </c>
      <c r="Q231" s="196">
        <v>0</v>
      </c>
      <c r="R231" s="196">
        <f>Q231*H231</f>
        <v>0</v>
      </c>
      <c r="S231" s="196">
        <v>0</v>
      </c>
      <c r="T231" s="197">
        <f>S231*H231</f>
        <v>0</v>
      </c>
      <c r="U231" s="35"/>
      <c r="V231" s="35"/>
      <c r="W231" s="35"/>
      <c r="X231" s="35"/>
      <c r="Y231" s="35"/>
      <c r="Z231" s="35"/>
      <c r="AA231" s="35"/>
      <c r="AB231" s="35"/>
      <c r="AC231" s="35"/>
      <c r="AD231" s="35"/>
      <c r="AE231" s="35"/>
      <c r="AR231" s="198" t="s">
        <v>131</v>
      </c>
      <c r="AT231" s="198" t="s">
        <v>135</v>
      </c>
      <c r="AU231" s="198" t="s">
        <v>93</v>
      </c>
      <c r="AY231" s="18" t="s">
        <v>132</v>
      </c>
      <c r="BE231" s="199">
        <f>IF(N231="základní",J231,0)</f>
        <v>0</v>
      </c>
      <c r="BF231" s="199">
        <f>IF(N231="snížená",J231,0)</f>
        <v>0</v>
      </c>
      <c r="BG231" s="199">
        <f>IF(N231="zákl. přenesená",J231,0)</f>
        <v>0</v>
      </c>
      <c r="BH231" s="199">
        <f>IF(N231="sníž. přenesená",J231,0)</f>
        <v>0</v>
      </c>
      <c r="BI231" s="199">
        <f>IF(N231="nulová",J231,0)</f>
        <v>0</v>
      </c>
      <c r="BJ231" s="18" t="s">
        <v>21</v>
      </c>
      <c r="BK231" s="199">
        <f>ROUND(I231*H231,2)</f>
        <v>0</v>
      </c>
      <c r="BL231" s="18" t="s">
        <v>131</v>
      </c>
      <c r="BM231" s="198" t="s">
        <v>1212</v>
      </c>
    </row>
    <row r="232" spans="1:65" s="2" customFormat="1" ht="331.5">
      <c r="A232" s="35"/>
      <c r="B232" s="36"/>
      <c r="C232" s="37"/>
      <c r="D232" s="202" t="s">
        <v>1011</v>
      </c>
      <c r="E232" s="37"/>
      <c r="F232" s="262" t="s">
        <v>1213</v>
      </c>
      <c r="G232" s="37"/>
      <c r="H232" s="37"/>
      <c r="I232" s="263"/>
      <c r="J232" s="37"/>
      <c r="K232" s="37"/>
      <c r="L232" s="40"/>
      <c r="M232" s="264"/>
      <c r="N232" s="265"/>
      <c r="O232" s="72"/>
      <c r="P232" s="72"/>
      <c r="Q232" s="72"/>
      <c r="R232" s="72"/>
      <c r="S232" s="72"/>
      <c r="T232" s="73"/>
      <c r="U232" s="35"/>
      <c r="V232" s="35"/>
      <c r="W232" s="35"/>
      <c r="X232" s="35"/>
      <c r="Y232" s="35"/>
      <c r="Z232" s="35"/>
      <c r="AA232" s="35"/>
      <c r="AB232" s="35"/>
      <c r="AC232" s="35"/>
      <c r="AD232" s="35"/>
      <c r="AE232" s="35"/>
      <c r="AT232" s="18" t="s">
        <v>1011</v>
      </c>
      <c r="AU232" s="18" t="s">
        <v>93</v>
      </c>
    </row>
    <row r="233" spans="1:65" s="14" customFormat="1" ht="11.25">
      <c r="B233" s="211"/>
      <c r="C233" s="212"/>
      <c r="D233" s="202" t="s">
        <v>231</v>
      </c>
      <c r="E233" s="213" t="s">
        <v>1</v>
      </c>
      <c r="F233" s="214" t="s">
        <v>1214</v>
      </c>
      <c r="G233" s="212"/>
      <c r="H233" s="215">
        <v>78.650000000000006</v>
      </c>
      <c r="I233" s="216"/>
      <c r="J233" s="212"/>
      <c r="K233" s="212"/>
      <c r="L233" s="217"/>
      <c r="M233" s="218"/>
      <c r="N233" s="219"/>
      <c r="O233" s="219"/>
      <c r="P233" s="219"/>
      <c r="Q233" s="219"/>
      <c r="R233" s="219"/>
      <c r="S233" s="219"/>
      <c r="T233" s="220"/>
      <c r="AT233" s="221" t="s">
        <v>231</v>
      </c>
      <c r="AU233" s="221" t="s">
        <v>93</v>
      </c>
      <c r="AV233" s="14" t="s">
        <v>93</v>
      </c>
      <c r="AW233" s="14" t="s">
        <v>41</v>
      </c>
      <c r="AX233" s="14" t="s">
        <v>21</v>
      </c>
      <c r="AY233" s="221" t="s">
        <v>132</v>
      </c>
    </row>
    <row r="234" spans="1:65" s="2" customFormat="1" ht="24">
      <c r="A234" s="35"/>
      <c r="B234" s="36"/>
      <c r="C234" s="187" t="s">
        <v>503</v>
      </c>
      <c r="D234" s="187" t="s">
        <v>135</v>
      </c>
      <c r="E234" s="188" t="s">
        <v>1215</v>
      </c>
      <c r="F234" s="189" t="s">
        <v>1216</v>
      </c>
      <c r="G234" s="190" t="s">
        <v>338</v>
      </c>
      <c r="H234" s="191">
        <v>19.663</v>
      </c>
      <c r="I234" s="192"/>
      <c r="J234" s="193">
        <f>ROUND(I234*H234,2)</f>
        <v>0</v>
      </c>
      <c r="K234" s="189" t="s">
        <v>1009</v>
      </c>
      <c r="L234" s="40"/>
      <c r="M234" s="194" t="s">
        <v>1</v>
      </c>
      <c r="N234" s="195" t="s">
        <v>49</v>
      </c>
      <c r="O234" s="72"/>
      <c r="P234" s="196">
        <f>O234*H234</f>
        <v>0</v>
      </c>
      <c r="Q234" s="196">
        <v>0</v>
      </c>
      <c r="R234" s="196">
        <f>Q234*H234</f>
        <v>0</v>
      </c>
      <c r="S234" s="196">
        <v>0</v>
      </c>
      <c r="T234" s="197">
        <f>S234*H234</f>
        <v>0</v>
      </c>
      <c r="U234" s="35"/>
      <c r="V234" s="35"/>
      <c r="W234" s="35"/>
      <c r="X234" s="35"/>
      <c r="Y234" s="35"/>
      <c r="Z234" s="35"/>
      <c r="AA234" s="35"/>
      <c r="AB234" s="35"/>
      <c r="AC234" s="35"/>
      <c r="AD234" s="35"/>
      <c r="AE234" s="35"/>
      <c r="AR234" s="198" t="s">
        <v>131</v>
      </c>
      <c r="AT234" s="198" t="s">
        <v>135</v>
      </c>
      <c r="AU234" s="198" t="s">
        <v>93</v>
      </c>
      <c r="AY234" s="18" t="s">
        <v>132</v>
      </c>
      <c r="BE234" s="199">
        <f>IF(N234="základní",J234,0)</f>
        <v>0</v>
      </c>
      <c r="BF234" s="199">
        <f>IF(N234="snížená",J234,0)</f>
        <v>0</v>
      </c>
      <c r="BG234" s="199">
        <f>IF(N234="zákl. přenesená",J234,0)</f>
        <v>0</v>
      </c>
      <c r="BH234" s="199">
        <f>IF(N234="sníž. přenesená",J234,0)</f>
        <v>0</v>
      </c>
      <c r="BI234" s="199">
        <f>IF(N234="nulová",J234,0)</f>
        <v>0</v>
      </c>
      <c r="BJ234" s="18" t="s">
        <v>21</v>
      </c>
      <c r="BK234" s="199">
        <f>ROUND(I234*H234,2)</f>
        <v>0</v>
      </c>
      <c r="BL234" s="18" t="s">
        <v>131</v>
      </c>
      <c r="BM234" s="198" t="s">
        <v>1217</v>
      </c>
    </row>
    <row r="235" spans="1:65" s="2" customFormat="1" ht="224.25">
      <c r="A235" s="35"/>
      <c r="B235" s="36"/>
      <c r="C235" s="37"/>
      <c r="D235" s="202" t="s">
        <v>1011</v>
      </c>
      <c r="E235" s="37"/>
      <c r="F235" s="262" t="s">
        <v>1218</v>
      </c>
      <c r="G235" s="37"/>
      <c r="H235" s="37"/>
      <c r="I235" s="263"/>
      <c r="J235" s="37"/>
      <c r="K235" s="37"/>
      <c r="L235" s="40"/>
      <c r="M235" s="264"/>
      <c r="N235" s="265"/>
      <c r="O235" s="72"/>
      <c r="P235" s="72"/>
      <c r="Q235" s="72"/>
      <c r="R235" s="72"/>
      <c r="S235" s="72"/>
      <c r="T235" s="73"/>
      <c r="U235" s="35"/>
      <c r="V235" s="35"/>
      <c r="W235" s="35"/>
      <c r="X235" s="35"/>
      <c r="Y235" s="35"/>
      <c r="Z235" s="35"/>
      <c r="AA235" s="35"/>
      <c r="AB235" s="35"/>
      <c r="AC235" s="35"/>
      <c r="AD235" s="35"/>
      <c r="AE235" s="35"/>
      <c r="AT235" s="18" t="s">
        <v>1011</v>
      </c>
      <c r="AU235" s="18" t="s">
        <v>93</v>
      </c>
    </row>
    <row r="236" spans="1:65" s="13" customFormat="1" ht="11.25">
      <c r="B236" s="200"/>
      <c r="C236" s="201"/>
      <c r="D236" s="202" t="s">
        <v>231</v>
      </c>
      <c r="E236" s="203" t="s">
        <v>1</v>
      </c>
      <c r="F236" s="204" t="s">
        <v>1219</v>
      </c>
      <c r="G236" s="201"/>
      <c r="H236" s="203" t="s">
        <v>1</v>
      </c>
      <c r="I236" s="205"/>
      <c r="J236" s="201"/>
      <c r="K236" s="201"/>
      <c r="L236" s="206"/>
      <c r="M236" s="207"/>
      <c r="N236" s="208"/>
      <c r="O236" s="208"/>
      <c r="P236" s="208"/>
      <c r="Q236" s="208"/>
      <c r="R236" s="208"/>
      <c r="S236" s="208"/>
      <c r="T236" s="209"/>
      <c r="AT236" s="210" t="s">
        <v>231</v>
      </c>
      <c r="AU236" s="210" t="s">
        <v>93</v>
      </c>
      <c r="AV236" s="13" t="s">
        <v>21</v>
      </c>
      <c r="AW236" s="13" t="s">
        <v>41</v>
      </c>
      <c r="AX236" s="13" t="s">
        <v>84</v>
      </c>
      <c r="AY236" s="210" t="s">
        <v>132</v>
      </c>
    </row>
    <row r="237" spans="1:65" s="14" customFormat="1" ht="11.25">
      <c r="B237" s="211"/>
      <c r="C237" s="212"/>
      <c r="D237" s="202" t="s">
        <v>231</v>
      </c>
      <c r="E237" s="213" t="s">
        <v>1</v>
      </c>
      <c r="F237" s="214" t="s">
        <v>1220</v>
      </c>
      <c r="G237" s="212"/>
      <c r="H237" s="215">
        <v>19.662500000000001</v>
      </c>
      <c r="I237" s="216"/>
      <c r="J237" s="212"/>
      <c r="K237" s="212"/>
      <c r="L237" s="217"/>
      <c r="M237" s="218"/>
      <c r="N237" s="219"/>
      <c r="O237" s="219"/>
      <c r="P237" s="219"/>
      <c r="Q237" s="219"/>
      <c r="R237" s="219"/>
      <c r="S237" s="219"/>
      <c r="T237" s="220"/>
      <c r="AT237" s="221" t="s">
        <v>231</v>
      </c>
      <c r="AU237" s="221" t="s">
        <v>93</v>
      </c>
      <c r="AV237" s="14" t="s">
        <v>93</v>
      </c>
      <c r="AW237" s="14" t="s">
        <v>41</v>
      </c>
      <c r="AX237" s="14" t="s">
        <v>21</v>
      </c>
      <c r="AY237" s="221" t="s">
        <v>132</v>
      </c>
    </row>
    <row r="238" spans="1:65" s="12" customFormat="1" ht="22.9" customHeight="1">
      <c r="B238" s="171"/>
      <c r="C238" s="172"/>
      <c r="D238" s="173" t="s">
        <v>83</v>
      </c>
      <c r="E238" s="185" t="s">
        <v>131</v>
      </c>
      <c r="F238" s="185" t="s">
        <v>1033</v>
      </c>
      <c r="G238" s="172"/>
      <c r="H238" s="172"/>
      <c r="I238" s="175"/>
      <c r="J238" s="186">
        <f>BK238</f>
        <v>0</v>
      </c>
      <c r="K238" s="172"/>
      <c r="L238" s="177"/>
      <c r="M238" s="178"/>
      <c r="N238" s="179"/>
      <c r="O238" s="179"/>
      <c r="P238" s="180">
        <f>SUM(P239:P259)</f>
        <v>0</v>
      </c>
      <c r="Q238" s="179"/>
      <c r="R238" s="180">
        <f>SUM(R239:R259)</f>
        <v>124.94217599999999</v>
      </c>
      <c r="S238" s="179"/>
      <c r="T238" s="181">
        <f>SUM(T239:T259)</f>
        <v>0</v>
      </c>
      <c r="AR238" s="182" t="s">
        <v>21</v>
      </c>
      <c r="AT238" s="183" t="s">
        <v>83</v>
      </c>
      <c r="AU238" s="183" t="s">
        <v>21</v>
      </c>
      <c r="AY238" s="182" t="s">
        <v>132</v>
      </c>
      <c r="BK238" s="184">
        <f>SUM(BK239:BK259)</f>
        <v>0</v>
      </c>
    </row>
    <row r="239" spans="1:65" s="2" customFormat="1" ht="24">
      <c r="A239" s="35"/>
      <c r="B239" s="36"/>
      <c r="C239" s="187" t="s">
        <v>508</v>
      </c>
      <c r="D239" s="187" t="s">
        <v>135</v>
      </c>
      <c r="E239" s="188" t="s">
        <v>1221</v>
      </c>
      <c r="F239" s="189" t="s">
        <v>1222</v>
      </c>
      <c r="G239" s="190" t="s">
        <v>220</v>
      </c>
      <c r="H239" s="191">
        <v>98</v>
      </c>
      <c r="I239" s="192"/>
      <c r="J239" s="193">
        <f>ROUND(I239*H239,2)</f>
        <v>0</v>
      </c>
      <c r="K239" s="189" t="s">
        <v>221</v>
      </c>
      <c r="L239" s="40"/>
      <c r="M239" s="194" t="s">
        <v>1</v>
      </c>
      <c r="N239" s="195" t="s">
        <v>49</v>
      </c>
      <c r="O239" s="72"/>
      <c r="P239" s="196">
        <f>O239*H239</f>
        <v>0</v>
      </c>
      <c r="Q239" s="196">
        <v>0</v>
      </c>
      <c r="R239" s="196">
        <f>Q239*H239</f>
        <v>0</v>
      </c>
      <c r="S239" s="196">
        <v>0</v>
      </c>
      <c r="T239" s="197">
        <f>S239*H239</f>
        <v>0</v>
      </c>
      <c r="U239" s="35"/>
      <c r="V239" s="35"/>
      <c r="W239" s="35"/>
      <c r="X239" s="35"/>
      <c r="Y239" s="35"/>
      <c r="Z239" s="35"/>
      <c r="AA239" s="35"/>
      <c r="AB239" s="35"/>
      <c r="AC239" s="35"/>
      <c r="AD239" s="35"/>
      <c r="AE239" s="35"/>
      <c r="AR239" s="198" t="s">
        <v>131</v>
      </c>
      <c r="AT239" s="198" t="s">
        <v>135</v>
      </c>
      <c r="AU239" s="198" t="s">
        <v>93</v>
      </c>
      <c r="AY239" s="18" t="s">
        <v>132</v>
      </c>
      <c r="BE239" s="199">
        <f>IF(N239="základní",J239,0)</f>
        <v>0</v>
      </c>
      <c r="BF239" s="199">
        <f>IF(N239="snížená",J239,0)</f>
        <v>0</v>
      </c>
      <c r="BG239" s="199">
        <f>IF(N239="zákl. přenesená",J239,0)</f>
        <v>0</v>
      </c>
      <c r="BH239" s="199">
        <f>IF(N239="sníž. přenesená",J239,0)</f>
        <v>0</v>
      </c>
      <c r="BI239" s="199">
        <f>IF(N239="nulová",J239,0)</f>
        <v>0</v>
      </c>
      <c r="BJ239" s="18" t="s">
        <v>21</v>
      </c>
      <c r="BK239" s="199">
        <f>ROUND(I239*H239,2)</f>
        <v>0</v>
      </c>
      <c r="BL239" s="18" t="s">
        <v>131</v>
      </c>
      <c r="BM239" s="198" t="s">
        <v>1223</v>
      </c>
    </row>
    <row r="240" spans="1:65" s="14" customFormat="1" ht="11.25">
      <c r="B240" s="211"/>
      <c r="C240" s="212"/>
      <c r="D240" s="202" t="s">
        <v>231</v>
      </c>
      <c r="E240" s="213" t="s">
        <v>1</v>
      </c>
      <c r="F240" s="214" t="s">
        <v>1224</v>
      </c>
      <c r="G240" s="212"/>
      <c r="H240" s="215">
        <v>98</v>
      </c>
      <c r="I240" s="216"/>
      <c r="J240" s="212"/>
      <c r="K240" s="212"/>
      <c r="L240" s="217"/>
      <c r="M240" s="218"/>
      <c r="N240" s="219"/>
      <c r="O240" s="219"/>
      <c r="P240" s="219"/>
      <c r="Q240" s="219"/>
      <c r="R240" s="219"/>
      <c r="S240" s="219"/>
      <c r="T240" s="220"/>
      <c r="AT240" s="221" t="s">
        <v>231</v>
      </c>
      <c r="AU240" s="221" t="s">
        <v>93</v>
      </c>
      <c r="AV240" s="14" t="s">
        <v>93</v>
      </c>
      <c r="AW240" s="14" t="s">
        <v>41</v>
      </c>
      <c r="AX240" s="14" t="s">
        <v>21</v>
      </c>
      <c r="AY240" s="221" t="s">
        <v>132</v>
      </c>
    </row>
    <row r="241" spans="1:65" s="2" customFormat="1" ht="24">
      <c r="A241" s="35"/>
      <c r="B241" s="36"/>
      <c r="C241" s="187" t="s">
        <v>513</v>
      </c>
      <c r="D241" s="187" t="s">
        <v>135</v>
      </c>
      <c r="E241" s="188" t="s">
        <v>1225</v>
      </c>
      <c r="F241" s="189" t="s">
        <v>1226</v>
      </c>
      <c r="G241" s="190" t="s">
        <v>220</v>
      </c>
      <c r="H241" s="191">
        <v>67.2</v>
      </c>
      <c r="I241" s="192"/>
      <c r="J241" s="193">
        <f>ROUND(I241*H241,2)</f>
        <v>0</v>
      </c>
      <c r="K241" s="189" t="s">
        <v>221</v>
      </c>
      <c r="L241" s="40"/>
      <c r="M241" s="194" t="s">
        <v>1</v>
      </c>
      <c r="N241" s="195" t="s">
        <v>49</v>
      </c>
      <c r="O241" s="72"/>
      <c r="P241" s="196">
        <f>O241*H241</f>
        <v>0</v>
      </c>
      <c r="Q241" s="196">
        <v>0.21251999999999999</v>
      </c>
      <c r="R241" s="196">
        <f>Q241*H241</f>
        <v>14.281343999999999</v>
      </c>
      <c r="S241" s="196">
        <v>0</v>
      </c>
      <c r="T241" s="197">
        <f>S241*H241</f>
        <v>0</v>
      </c>
      <c r="U241" s="35"/>
      <c r="V241" s="35"/>
      <c r="W241" s="35"/>
      <c r="X241" s="35"/>
      <c r="Y241" s="35"/>
      <c r="Z241" s="35"/>
      <c r="AA241" s="35"/>
      <c r="AB241" s="35"/>
      <c r="AC241" s="35"/>
      <c r="AD241" s="35"/>
      <c r="AE241" s="35"/>
      <c r="AR241" s="198" t="s">
        <v>131</v>
      </c>
      <c r="AT241" s="198" t="s">
        <v>135</v>
      </c>
      <c r="AU241" s="198" t="s">
        <v>93</v>
      </c>
      <c r="AY241" s="18" t="s">
        <v>132</v>
      </c>
      <c r="BE241" s="199">
        <f>IF(N241="základní",J241,0)</f>
        <v>0</v>
      </c>
      <c r="BF241" s="199">
        <f>IF(N241="snížená",J241,0)</f>
        <v>0</v>
      </c>
      <c r="BG241" s="199">
        <f>IF(N241="zákl. přenesená",J241,0)</f>
        <v>0</v>
      </c>
      <c r="BH241" s="199">
        <f>IF(N241="sníž. přenesená",J241,0)</f>
        <v>0</v>
      </c>
      <c r="BI241" s="199">
        <f>IF(N241="nulová",J241,0)</f>
        <v>0</v>
      </c>
      <c r="BJ241" s="18" t="s">
        <v>21</v>
      </c>
      <c r="BK241" s="199">
        <f>ROUND(I241*H241,2)</f>
        <v>0</v>
      </c>
      <c r="BL241" s="18" t="s">
        <v>131</v>
      </c>
      <c r="BM241" s="198" t="s">
        <v>1227</v>
      </c>
    </row>
    <row r="242" spans="1:65" s="14" customFormat="1" ht="11.25">
      <c r="B242" s="211"/>
      <c r="C242" s="212"/>
      <c r="D242" s="202" t="s">
        <v>231</v>
      </c>
      <c r="E242" s="213" t="s">
        <v>1</v>
      </c>
      <c r="F242" s="214" t="s">
        <v>1228</v>
      </c>
      <c r="G242" s="212"/>
      <c r="H242" s="215">
        <v>67.2</v>
      </c>
      <c r="I242" s="216"/>
      <c r="J242" s="212"/>
      <c r="K242" s="212"/>
      <c r="L242" s="217"/>
      <c r="M242" s="218"/>
      <c r="N242" s="219"/>
      <c r="O242" s="219"/>
      <c r="P242" s="219"/>
      <c r="Q242" s="219"/>
      <c r="R242" s="219"/>
      <c r="S242" s="219"/>
      <c r="T242" s="220"/>
      <c r="AT242" s="221" t="s">
        <v>231</v>
      </c>
      <c r="AU242" s="221" t="s">
        <v>93</v>
      </c>
      <c r="AV242" s="14" t="s">
        <v>93</v>
      </c>
      <c r="AW242" s="14" t="s">
        <v>41</v>
      </c>
      <c r="AX242" s="14" t="s">
        <v>21</v>
      </c>
      <c r="AY242" s="221" t="s">
        <v>132</v>
      </c>
    </row>
    <row r="243" spans="1:65" s="2" customFormat="1" ht="24">
      <c r="A243" s="35"/>
      <c r="B243" s="36"/>
      <c r="C243" s="187" t="s">
        <v>518</v>
      </c>
      <c r="D243" s="187" t="s">
        <v>135</v>
      </c>
      <c r="E243" s="188" t="s">
        <v>1229</v>
      </c>
      <c r="F243" s="189" t="s">
        <v>1230</v>
      </c>
      <c r="G243" s="190" t="s">
        <v>220</v>
      </c>
      <c r="H243" s="191">
        <v>11.7</v>
      </c>
      <c r="I243" s="192"/>
      <c r="J243" s="193">
        <f>ROUND(I243*H243,2)</f>
        <v>0</v>
      </c>
      <c r="K243" s="189" t="s">
        <v>221</v>
      </c>
      <c r="L243" s="40"/>
      <c r="M243" s="194" t="s">
        <v>1</v>
      </c>
      <c r="N243" s="195" t="s">
        <v>49</v>
      </c>
      <c r="O243" s="72"/>
      <c r="P243" s="196">
        <f>O243*H243</f>
        <v>0</v>
      </c>
      <c r="Q243" s="196">
        <v>0.4</v>
      </c>
      <c r="R243" s="196">
        <f>Q243*H243</f>
        <v>4.68</v>
      </c>
      <c r="S243" s="196">
        <v>0</v>
      </c>
      <c r="T243" s="197">
        <f>S243*H243</f>
        <v>0</v>
      </c>
      <c r="U243" s="35"/>
      <c r="V243" s="35"/>
      <c r="W243" s="35"/>
      <c r="X243" s="35"/>
      <c r="Y243" s="35"/>
      <c r="Z243" s="35"/>
      <c r="AA243" s="35"/>
      <c r="AB243" s="35"/>
      <c r="AC243" s="35"/>
      <c r="AD243" s="35"/>
      <c r="AE243" s="35"/>
      <c r="AR243" s="198" t="s">
        <v>131</v>
      </c>
      <c r="AT243" s="198" t="s">
        <v>135</v>
      </c>
      <c r="AU243" s="198" t="s">
        <v>93</v>
      </c>
      <c r="AY243" s="18" t="s">
        <v>132</v>
      </c>
      <c r="BE243" s="199">
        <f>IF(N243="základní",J243,0)</f>
        <v>0</v>
      </c>
      <c r="BF243" s="199">
        <f>IF(N243="snížená",J243,0)</f>
        <v>0</v>
      </c>
      <c r="BG243" s="199">
        <f>IF(N243="zákl. přenesená",J243,0)</f>
        <v>0</v>
      </c>
      <c r="BH243" s="199">
        <f>IF(N243="sníž. přenesená",J243,0)</f>
        <v>0</v>
      </c>
      <c r="BI243" s="199">
        <f>IF(N243="nulová",J243,0)</f>
        <v>0</v>
      </c>
      <c r="BJ243" s="18" t="s">
        <v>21</v>
      </c>
      <c r="BK243" s="199">
        <f>ROUND(I243*H243,2)</f>
        <v>0</v>
      </c>
      <c r="BL243" s="18" t="s">
        <v>131</v>
      </c>
      <c r="BM243" s="198" t="s">
        <v>1231</v>
      </c>
    </row>
    <row r="244" spans="1:65" s="13" customFormat="1" ht="11.25">
      <c r="B244" s="200"/>
      <c r="C244" s="201"/>
      <c r="D244" s="202" t="s">
        <v>231</v>
      </c>
      <c r="E244" s="203" t="s">
        <v>1</v>
      </c>
      <c r="F244" s="204" t="s">
        <v>1232</v>
      </c>
      <c r="G244" s="201"/>
      <c r="H244" s="203" t="s">
        <v>1</v>
      </c>
      <c r="I244" s="205"/>
      <c r="J244" s="201"/>
      <c r="K244" s="201"/>
      <c r="L244" s="206"/>
      <c r="M244" s="207"/>
      <c r="N244" s="208"/>
      <c r="O244" s="208"/>
      <c r="P244" s="208"/>
      <c r="Q244" s="208"/>
      <c r="R244" s="208"/>
      <c r="S244" s="208"/>
      <c r="T244" s="209"/>
      <c r="AT244" s="210" t="s">
        <v>231</v>
      </c>
      <c r="AU244" s="210" t="s">
        <v>93</v>
      </c>
      <c r="AV244" s="13" t="s">
        <v>21</v>
      </c>
      <c r="AW244" s="13" t="s">
        <v>41</v>
      </c>
      <c r="AX244" s="13" t="s">
        <v>84</v>
      </c>
      <c r="AY244" s="210" t="s">
        <v>132</v>
      </c>
    </row>
    <row r="245" spans="1:65" s="14" customFormat="1" ht="11.25">
      <c r="B245" s="211"/>
      <c r="C245" s="212"/>
      <c r="D245" s="202" t="s">
        <v>231</v>
      </c>
      <c r="E245" s="213" t="s">
        <v>1</v>
      </c>
      <c r="F245" s="214" t="s">
        <v>1233</v>
      </c>
      <c r="G245" s="212"/>
      <c r="H245" s="215">
        <v>5.7</v>
      </c>
      <c r="I245" s="216"/>
      <c r="J245" s="212"/>
      <c r="K245" s="212"/>
      <c r="L245" s="217"/>
      <c r="M245" s="218"/>
      <c r="N245" s="219"/>
      <c r="O245" s="219"/>
      <c r="P245" s="219"/>
      <c r="Q245" s="219"/>
      <c r="R245" s="219"/>
      <c r="S245" s="219"/>
      <c r="T245" s="220"/>
      <c r="AT245" s="221" t="s">
        <v>231</v>
      </c>
      <c r="AU245" s="221" t="s">
        <v>93</v>
      </c>
      <c r="AV245" s="14" t="s">
        <v>93</v>
      </c>
      <c r="AW245" s="14" t="s">
        <v>41</v>
      </c>
      <c r="AX245" s="14" t="s">
        <v>84</v>
      </c>
      <c r="AY245" s="221" t="s">
        <v>132</v>
      </c>
    </row>
    <row r="246" spans="1:65" s="14" customFormat="1" ht="11.25">
      <c r="B246" s="211"/>
      <c r="C246" s="212"/>
      <c r="D246" s="202" t="s">
        <v>231</v>
      </c>
      <c r="E246" s="213" t="s">
        <v>1</v>
      </c>
      <c r="F246" s="214" t="s">
        <v>1234</v>
      </c>
      <c r="G246" s="212"/>
      <c r="H246" s="215">
        <v>6</v>
      </c>
      <c r="I246" s="216"/>
      <c r="J246" s="212"/>
      <c r="K246" s="212"/>
      <c r="L246" s="217"/>
      <c r="M246" s="218"/>
      <c r="N246" s="219"/>
      <c r="O246" s="219"/>
      <c r="P246" s="219"/>
      <c r="Q246" s="219"/>
      <c r="R246" s="219"/>
      <c r="S246" s="219"/>
      <c r="T246" s="220"/>
      <c r="AT246" s="221" t="s">
        <v>231</v>
      </c>
      <c r="AU246" s="221" t="s">
        <v>93</v>
      </c>
      <c r="AV246" s="14" t="s">
        <v>93</v>
      </c>
      <c r="AW246" s="14" t="s">
        <v>41</v>
      </c>
      <c r="AX246" s="14" t="s">
        <v>84</v>
      </c>
      <c r="AY246" s="221" t="s">
        <v>132</v>
      </c>
    </row>
    <row r="247" spans="1:65" s="15" customFormat="1" ht="11.25">
      <c r="B247" s="235"/>
      <c r="C247" s="236"/>
      <c r="D247" s="202" t="s">
        <v>231</v>
      </c>
      <c r="E247" s="237" t="s">
        <v>1</v>
      </c>
      <c r="F247" s="238" t="s">
        <v>331</v>
      </c>
      <c r="G247" s="236"/>
      <c r="H247" s="239">
        <v>11.7</v>
      </c>
      <c r="I247" s="240"/>
      <c r="J247" s="236"/>
      <c r="K247" s="236"/>
      <c r="L247" s="241"/>
      <c r="M247" s="242"/>
      <c r="N247" s="243"/>
      <c r="O247" s="243"/>
      <c r="P247" s="243"/>
      <c r="Q247" s="243"/>
      <c r="R247" s="243"/>
      <c r="S247" s="243"/>
      <c r="T247" s="244"/>
      <c r="AT247" s="245" t="s">
        <v>231</v>
      </c>
      <c r="AU247" s="245" t="s">
        <v>93</v>
      </c>
      <c r="AV247" s="15" t="s">
        <v>131</v>
      </c>
      <c r="AW247" s="15" t="s">
        <v>41</v>
      </c>
      <c r="AX247" s="15" t="s">
        <v>21</v>
      </c>
      <c r="AY247" s="245" t="s">
        <v>132</v>
      </c>
    </row>
    <row r="248" spans="1:65" s="2" customFormat="1" ht="24">
      <c r="A248" s="35"/>
      <c r="B248" s="36"/>
      <c r="C248" s="187" t="s">
        <v>524</v>
      </c>
      <c r="D248" s="187" t="s">
        <v>135</v>
      </c>
      <c r="E248" s="188" t="s">
        <v>1235</v>
      </c>
      <c r="F248" s="189" t="s">
        <v>1236</v>
      </c>
      <c r="G248" s="190" t="s">
        <v>229</v>
      </c>
      <c r="H248" s="191">
        <v>7.8</v>
      </c>
      <c r="I248" s="192"/>
      <c r="J248" s="193">
        <f>ROUND(I248*H248,2)</f>
        <v>0</v>
      </c>
      <c r="K248" s="189" t="s">
        <v>221</v>
      </c>
      <c r="L248" s="40"/>
      <c r="M248" s="194" t="s">
        <v>1</v>
      </c>
      <c r="N248" s="195" t="s">
        <v>49</v>
      </c>
      <c r="O248" s="72"/>
      <c r="P248" s="196">
        <f>O248*H248</f>
        <v>0</v>
      </c>
      <c r="Q248" s="196">
        <v>0</v>
      </c>
      <c r="R248" s="196">
        <f>Q248*H248</f>
        <v>0</v>
      </c>
      <c r="S248" s="196">
        <v>0</v>
      </c>
      <c r="T248" s="197">
        <f>S248*H248</f>
        <v>0</v>
      </c>
      <c r="U248" s="35"/>
      <c r="V248" s="35"/>
      <c r="W248" s="35"/>
      <c r="X248" s="35"/>
      <c r="Y248" s="35"/>
      <c r="Z248" s="35"/>
      <c r="AA248" s="35"/>
      <c r="AB248" s="35"/>
      <c r="AC248" s="35"/>
      <c r="AD248" s="35"/>
      <c r="AE248" s="35"/>
      <c r="AR248" s="198" t="s">
        <v>131</v>
      </c>
      <c r="AT248" s="198" t="s">
        <v>135</v>
      </c>
      <c r="AU248" s="198" t="s">
        <v>93</v>
      </c>
      <c r="AY248" s="18" t="s">
        <v>132</v>
      </c>
      <c r="BE248" s="199">
        <f>IF(N248="základní",J248,0)</f>
        <v>0</v>
      </c>
      <c r="BF248" s="199">
        <f>IF(N248="snížená",J248,0)</f>
        <v>0</v>
      </c>
      <c r="BG248" s="199">
        <f>IF(N248="zákl. přenesená",J248,0)</f>
        <v>0</v>
      </c>
      <c r="BH248" s="199">
        <f>IF(N248="sníž. přenesená",J248,0)</f>
        <v>0</v>
      </c>
      <c r="BI248" s="199">
        <f>IF(N248="nulová",J248,0)</f>
        <v>0</v>
      </c>
      <c r="BJ248" s="18" t="s">
        <v>21</v>
      </c>
      <c r="BK248" s="199">
        <f>ROUND(I248*H248,2)</f>
        <v>0</v>
      </c>
      <c r="BL248" s="18" t="s">
        <v>131</v>
      </c>
      <c r="BM248" s="198" t="s">
        <v>1237</v>
      </c>
    </row>
    <row r="249" spans="1:65" s="14" customFormat="1" ht="11.25">
      <c r="B249" s="211"/>
      <c r="C249" s="212"/>
      <c r="D249" s="202" t="s">
        <v>231</v>
      </c>
      <c r="E249" s="213" t="s">
        <v>1</v>
      </c>
      <c r="F249" s="214" t="s">
        <v>1238</v>
      </c>
      <c r="G249" s="212"/>
      <c r="H249" s="215">
        <v>3.8000000000000003</v>
      </c>
      <c r="I249" s="216"/>
      <c r="J249" s="212"/>
      <c r="K249" s="212"/>
      <c r="L249" s="217"/>
      <c r="M249" s="218"/>
      <c r="N249" s="219"/>
      <c r="O249" s="219"/>
      <c r="P249" s="219"/>
      <c r="Q249" s="219"/>
      <c r="R249" s="219"/>
      <c r="S249" s="219"/>
      <c r="T249" s="220"/>
      <c r="AT249" s="221" t="s">
        <v>231</v>
      </c>
      <c r="AU249" s="221" t="s">
        <v>93</v>
      </c>
      <c r="AV249" s="14" t="s">
        <v>93</v>
      </c>
      <c r="AW249" s="14" t="s">
        <v>41</v>
      </c>
      <c r="AX249" s="14" t="s">
        <v>84</v>
      </c>
      <c r="AY249" s="221" t="s">
        <v>132</v>
      </c>
    </row>
    <row r="250" spans="1:65" s="14" customFormat="1" ht="11.25">
      <c r="B250" s="211"/>
      <c r="C250" s="212"/>
      <c r="D250" s="202" t="s">
        <v>231</v>
      </c>
      <c r="E250" s="213" t="s">
        <v>1</v>
      </c>
      <c r="F250" s="214" t="s">
        <v>1239</v>
      </c>
      <c r="G250" s="212"/>
      <c r="H250" s="215">
        <v>4</v>
      </c>
      <c r="I250" s="216"/>
      <c r="J250" s="212"/>
      <c r="K250" s="212"/>
      <c r="L250" s="217"/>
      <c r="M250" s="218"/>
      <c r="N250" s="219"/>
      <c r="O250" s="219"/>
      <c r="P250" s="219"/>
      <c r="Q250" s="219"/>
      <c r="R250" s="219"/>
      <c r="S250" s="219"/>
      <c r="T250" s="220"/>
      <c r="AT250" s="221" t="s">
        <v>231</v>
      </c>
      <c r="AU250" s="221" t="s">
        <v>93</v>
      </c>
      <c r="AV250" s="14" t="s">
        <v>93</v>
      </c>
      <c r="AW250" s="14" t="s">
        <v>41</v>
      </c>
      <c r="AX250" s="14" t="s">
        <v>84</v>
      </c>
      <c r="AY250" s="221" t="s">
        <v>132</v>
      </c>
    </row>
    <row r="251" spans="1:65" s="15" customFormat="1" ht="11.25">
      <c r="B251" s="235"/>
      <c r="C251" s="236"/>
      <c r="D251" s="202" t="s">
        <v>231</v>
      </c>
      <c r="E251" s="237" t="s">
        <v>1</v>
      </c>
      <c r="F251" s="238" t="s">
        <v>331</v>
      </c>
      <c r="G251" s="236"/>
      <c r="H251" s="239">
        <v>7.8000000000000007</v>
      </c>
      <c r="I251" s="240"/>
      <c r="J251" s="236"/>
      <c r="K251" s="236"/>
      <c r="L251" s="241"/>
      <c r="M251" s="242"/>
      <c r="N251" s="243"/>
      <c r="O251" s="243"/>
      <c r="P251" s="243"/>
      <c r="Q251" s="243"/>
      <c r="R251" s="243"/>
      <c r="S251" s="243"/>
      <c r="T251" s="244"/>
      <c r="AT251" s="245" t="s">
        <v>231</v>
      </c>
      <c r="AU251" s="245" t="s">
        <v>93</v>
      </c>
      <c r="AV251" s="15" t="s">
        <v>131</v>
      </c>
      <c r="AW251" s="15" t="s">
        <v>41</v>
      </c>
      <c r="AX251" s="15" t="s">
        <v>21</v>
      </c>
      <c r="AY251" s="245" t="s">
        <v>132</v>
      </c>
    </row>
    <row r="252" spans="1:65" s="2" customFormat="1" ht="16.5" customHeight="1">
      <c r="A252" s="35"/>
      <c r="B252" s="36"/>
      <c r="C252" s="187" t="s">
        <v>529</v>
      </c>
      <c r="D252" s="187" t="s">
        <v>135</v>
      </c>
      <c r="E252" s="188" t="s">
        <v>1240</v>
      </c>
      <c r="F252" s="189" t="s">
        <v>1241</v>
      </c>
      <c r="G252" s="190" t="s">
        <v>229</v>
      </c>
      <c r="H252" s="191">
        <v>8</v>
      </c>
      <c r="I252" s="192"/>
      <c r="J252" s="193">
        <f>ROUND(I252*H252,2)</f>
        <v>0</v>
      </c>
      <c r="K252" s="189" t="s">
        <v>221</v>
      </c>
      <c r="L252" s="40"/>
      <c r="M252" s="194" t="s">
        <v>1</v>
      </c>
      <c r="N252" s="195" t="s">
        <v>49</v>
      </c>
      <c r="O252" s="72"/>
      <c r="P252" s="196">
        <f>O252*H252</f>
        <v>0</v>
      </c>
      <c r="Q252" s="196">
        <v>2.4300000000000002</v>
      </c>
      <c r="R252" s="196">
        <f>Q252*H252</f>
        <v>19.440000000000001</v>
      </c>
      <c r="S252" s="196">
        <v>0</v>
      </c>
      <c r="T252" s="197">
        <f>S252*H252</f>
        <v>0</v>
      </c>
      <c r="U252" s="35"/>
      <c r="V252" s="35"/>
      <c r="W252" s="35"/>
      <c r="X252" s="35"/>
      <c r="Y252" s="35"/>
      <c r="Z252" s="35"/>
      <c r="AA252" s="35"/>
      <c r="AB252" s="35"/>
      <c r="AC252" s="35"/>
      <c r="AD252" s="35"/>
      <c r="AE252" s="35"/>
      <c r="AR252" s="198" t="s">
        <v>131</v>
      </c>
      <c r="AT252" s="198" t="s">
        <v>135</v>
      </c>
      <c r="AU252" s="198" t="s">
        <v>93</v>
      </c>
      <c r="AY252" s="18" t="s">
        <v>132</v>
      </c>
      <c r="BE252" s="199">
        <f>IF(N252="základní",J252,0)</f>
        <v>0</v>
      </c>
      <c r="BF252" s="199">
        <f>IF(N252="snížená",J252,0)</f>
        <v>0</v>
      </c>
      <c r="BG252" s="199">
        <f>IF(N252="zákl. přenesená",J252,0)</f>
        <v>0</v>
      </c>
      <c r="BH252" s="199">
        <f>IF(N252="sníž. přenesená",J252,0)</f>
        <v>0</v>
      </c>
      <c r="BI252" s="199">
        <f>IF(N252="nulová",J252,0)</f>
        <v>0</v>
      </c>
      <c r="BJ252" s="18" t="s">
        <v>21</v>
      </c>
      <c r="BK252" s="199">
        <f>ROUND(I252*H252,2)</f>
        <v>0</v>
      </c>
      <c r="BL252" s="18" t="s">
        <v>131</v>
      </c>
      <c r="BM252" s="198" t="s">
        <v>1242</v>
      </c>
    </row>
    <row r="253" spans="1:65" s="14" customFormat="1" ht="11.25">
      <c r="B253" s="211"/>
      <c r="C253" s="212"/>
      <c r="D253" s="202" t="s">
        <v>231</v>
      </c>
      <c r="E253" s="213" t="s">
        <v>1</v>
      </c>
      <c r="F253" s="214" t="s">
        <v>1243</v>
      </c>
      <c r="G253" s="212"/>
      <c r="H253" s="215">
        <v>8</v>
      </c>
      <c r="I253" s="216"/>
      <c r="J253" s="212"/>
      <c r="K253" s="212"/>
      <c r="L253" s="217"/>
      <c r="M253" s="218"/>
      <c r="N253" s="219"/>
      <c r="O253" s="219"/>
      <c r="P253" s="219"/>
      <c r="Q253" s="219"/>
      <c r="R253" s="219"/>
      <c r="S253" s="219"/>
      <c r="T253" s="220"/>
      <c r="AT253" s="221" t="s">
        <v>231</v>
      </c>
      <c r="AU253" s="221" t="s">
        <v>93</v>
      </c>
      <c r="AV253" s="14" t="s">
        <v>93</v>
      </c>
      <c r="AW253" s="14" t="s">
        <v>41</v>
      </c>
      <c r="AX253" s="14" t="s">
        <v>21</v>
      </c>
      <c r="AY253" s="221" t="s">
        <v>132</v>
      </c>
    </row>
    <row r="254" spans="1:65" s="2" customFormat="1" ht="16.5" customHeight="1">
      <c r="A254" s="35"/>
      <c r="B254" s="36"/>
      <c r="C254" s="187" t="s">
        <v>536</v>
      </c>
      <c r="D254" s="187" t="s">
        <v>135</v>
      </c>
      <c r="E254" s="188" t="s">
        <v>1244</v>
      </c>
      <c r="F254" s="189" t="s">
        <v>1245</v>
      </c>
      <c r="G254" s="190" t="s">
        <v>229</v>
      </c>
      <c r="H254" s="191">
        <v>0.24</v>
      </c>
      <c r="I254" s="192"/>
      <c r="J254" s="193">
        <f>ROUND(I254*H254,2)</f>
        <v>0</v>
      </c>
      <c r="K254" s="189" t="s">
        <v>1009</v>
      </c>
      <c r="L254" s="40"/>
      <c r="M254" s="194" t="s">
        <v>1</v>
      </c>
      <c r="N254" s="195" t="s">
        <v>49</v>
      </c>
      <c r="O254" s="72"/>
      <c r="P254" s="196">
        <f>O254*H254</f>
        <v>0</v>
      </c>
      <c r="Q254" s="196">
        <v>0</v>
      </c>
      <c r="R254" s="196">
        <f>Q254*H254</f>
        <v>0</v>
      </c>
      <c r="S254" s="196">
        <v>0</v>
      </c>
      <c r="T254" s="197">
        <f>S254*H254</f>
        <v>0</v>
      </c>
      <c r="U254" s="35"/>
      <c r="V254" s="35"/>
      <c r="W254" s="35"/>
      <c r="X254" s="35"/>
      <c r="Y254" s="35"/>
      <c r="Z254" s="35"/>
      <c r="AA254" s="35"/>
      <c r="AB254" s="35"/>
      <c r="AC254" s="35"/>
      <c r="AD254" s="35"/>
      <c r="AE254" s="35"/>
      <c r="AR254" s="198" t="s">
        <v>131</v>
      </c>
      <c r="AT254" s="198" t="s">
        <v>135</v>
      </c>
      <c r="AU254" s="198" t="s">
        <v>93</v>
      </c>
      <c r="AY254" s="18" t="s">
        <v>132</v>
      </c>
      <c r="BE254" s="199">
        <f>IF(N254="základní",J254,0)</f>
        <v>0</v>
      </c>
      <c r="BF254" s="199">
        <f>IF(N254="snížená",J254,0)</f>
        <v>0</v>
      </c>
      <c r="BG254" s="199">
        <f>IF(N254="zákl. přenesená",J254,0)</f>
        <v>0</v>
      </c>
      <c r="BH254" s="199">
        <f>IF(N254="sníž. přenesená",J254,0)</f>
        <v>0</v>
      </c>
      <c r="BI254" s="199">
        <f>IF(N254="nulová",J254,0)</f>
        <v>0</v>
      </c>
      <c r="BJ254" s="18" t="s">
        <v>21</v>
      </c>
      <c r="BK254" s="199">
        <f>ROUND(I254*H254,2)</f>
        <v>0</v>
      </c>
      <c r="BL254" s="18" t="s">
        <v>131</v>
      </c>
      <c r="BM254" s="198" t="s">
        <v>1246</v>
      </c>
    </row>
    <row r="255" spans="1:65" s="2" customFormat="1" ht="204.75">
      <c r="A255" s="35"/>
      <c r="B255" s="36"/>
      <c r="C255" s="37"/>
      <c r="D255" s="202" t="s">
        <v>1011</v>
      </c>
      <c r="E255" s="37"/>
      <c r="F255" s="262" t="s">
        <v>1247</v>
      </c>
      <c r="G255" s="37"/>
      <c r="H255" s="37"/>
      <c r="I255" s="263"/>
      <c r="J255" s="37"/>
      <c r="K255" s="37"/>
      <c r="L255" s="40"/>
      <c r="M255" s="264"/>
      <c r="N255" s="265"/>
      <c r="O255" s="72"/>
      <c r="P255" s="72"/>
      <c r="Q255" s="72"/>
      <c r="R255" s="72"/>
      <c r="S255" s="72"/>
      <c r="T255" s="73"/>
      <c r="U255" s="35"/>
      <c r="V255" s="35"/>
      <c r="W255" s="35"/>
      <c r="X255" s="35"/>
      <c r="Y255" s="35"/>
      <c r="Z255" s="35"/>
      <c r="AA255" s="35"/>
      <c r="AB255" s="35"/>
      <c r="AC255" s="35"/>
      <c r="AD255" s="35"/>
      <c r="AE255" s="35"/>
      <c r="AT255" s="18" t="s">
        <v>1011</v>
      </c>
      <c r="AU255" s="18" t="s">
        <v>93</v>
      </c>
    </row>
    <row r="256" spans="1:65" s="13" customFormat="1" ht="11.25">
      <c r="B256" s="200"/>
      <c r="C256" s="201"/>
      <c r="D256" s="202" t="s">
        <v>231</v>
      </c>
      <c r="E256" s="203" t="s">
        <v>1</v>
      </c>
      <c r="F256" s="204" t="s">
        <v>1248</v>
      </c>
      <c r="G256" s="201"/>
      <c r="H256" s="203" t="s">
        <v>1</v>
      </c>
      <c r="I256" s="205"/>
      <c r="J256" s="201"/>
      <c r="K256" s="201"/>
      <c r="L256" s="206"/>
      <c r="M256" s="207"/>
      <c r="N256" s="208"/>
      <c r="O256" s="208"/>
      <c r="P256" s="208"/>
      <c r="Q256" s="208"/>
      <c r="R256" s="208"/>
      <c r="S256" s="208"/>
      <c r="T256" s="209"/>
      <c r="AT256" s="210" t="s">
        <v>231</v>
      </c>
      <c r="AU256" s="210" t="s">
        <v>93</v>
      </c>
      <c r="AV256" s="13" t="s">
        <v>21</v>
      </c>
      <c r="AW256" s="13" t="s">
        <v>41</v>
      </c>
      <c r="AX256" s="13" t="s">
        <v>84</v>
      </c>
      <c r="AY256" s="210" t="s">
        <v>132</v>
      </c>
    </row>
    <row r="257" spans="1:65" s="14" customFormat="1" ht="11.25">
      <c r="B257" s="211"/>
      <c r="C257" s="212"/>
      <c r="D257" s="202" t="s">
        <v>231</v>
      </c>
      <c r="E257" s="213" t="s">
        <v>1</v>
      </c>
      <c r="F257" s="214" t="s">
        <v>1249</v>
      </c>
      <c r="G257" s="212"/>
      <c r="H257" s="215">
        <v>0.24</v>
      </c>
      <c r="I257" s="216"/>
      <c r="J257" s="212"/>
      <c r="K257" s="212"/>
      <c r="L257" s="217"/>
      <c r="M257" s="218"/>
      <c r="N257" s="219"/>
      <c r="O257" s="219"/>
      <c r="P257" s="219"/>
      <c r="Q257" s="219"/>
      <c r="R257" s="219"/>
      <c r="S257" s="219"/>
      <c r="T257" s="220"/>
      <c r="AT257" s="221" t="s">
        <v>231</v>
      </c>
      <c r="AU257" s="221" t="s">
        <v>93</v>
      </c>
      <c r="AV257" s="14" t="s">
        <v>93</v>
      </c>
      <c r="AW257" s="14" t="s">
        <v>41</v>
      </c>
      <c r="AX257" s="14" t="s">
        <v>21</v>
      </c>
      <c r="AY257" s="221" t="s">
        <v>132</v>
      </c>
    </row>
    <row r="258" spans="1:65" s="2" customFormat="1" ht="55.5" customHeight="1">
      <c r="A258" s="35"/>
      <c r="B258" s="36"/>
      <c r="C258" s="187" t="s">
        <v>543</v>
      </c>
      <c r="D258" s="187" t="s">
        <v>135</v>
      </c>
      <c r="E258" s="188" t="s">
        <v>1250</v>
      </c>
      <c r="F258" s="189" t="s">
        <v>1251</v>
      </c>
      <c r="G258" s="190" t="s">
        <v>220</v>
      </c>
      <c r="H258" s="191">
        <v>67.2</v>
      </c>
      <c r="I258" s="192"/>
      <c r="J258" s="193">
        <f>ROUND(I258*H258,2)</f>
        <v>0</v>
      </c>
      <c r="K258" s="189" t="s">
        <v>221</v>
      </c>
      <c r="L258" s="40"/>
      <c r="M258" s="194" t="s">
        <v>1</v>
      </c>
      <c r="N258" s="195" t="s">
        <v>49</v>
      </c>
      <c r="O258" s="72"/>
      <c r="P258" s="196">
        <f>O258*H258</f>
        <v>0</v>
      </c>
      <c r="Q258" s="196">
        <v>1.2878099999999999</v>
      </c>
      <c r="R258" s="196">
        <f>Q258*H258</f>
        <v>86.540831999999995</v>
      </c>
      <c r="S258" s="196">
        <v>0</v>
      </c>
      <c r="T258" s="197">
        <f>S258*H258</f>
        <v>0</v>
      </c>
      <c r="U258" s="35"/>
      <c r="V258" s="35"/>
      <c r="W258" s="35"/>
      <c r="X258" s="35"/>
      <c r="Y258" s="35"/>
      <c r="Z258" s="35"/>
      <c r="AA258" s="35"/>
      <c r="AB258" s="35"/>
      <c r="AC258" s="35"/>
      <c r="AD258" s="35"/>
      <c r="AE258" s="35"/>
      <c r="AR258" s="198" t="s">
        <v>131</v>
      </c>
      <c r="AT258" s="198" t="s">
        <v>135</v>
      </c>
      <c r="AU258" s="198" t="s">
        <v>93</v>
      </c>
      <c r="AY258" s="18" t="s">
        <v>132</v>
      </c>
      <c r="BE258" s="199">
        <f>IF(N258="základní",J258,0)</f>
        <v>0</v>
      </c>
      <c r="BF258" s="199">
        <f>IF(N258="snížená",J258,0)</f>
        <v>0</v>
      </c>
      <c r="BG258" s="199">
        <f>IF(N258="zákl. přenesená",J258,0)</f>
        <v>0</v>
      </c>
      <c r="BH258" s="199">
        <f>IF(N258="sníž. přenesená",J258,0)</f>
        <v>0</v>
      </c>
      <c r="BI258" s="199">
        <f>IF(N258="nulová",J258,0)</f>
        <v>0</v>
      </c>
      <c r="BJ258" s="18" t="s">
        <v>21</v>
      </c>
      <c r="BK258" s="199">
        <f>ROUND(I258*H258,2)</f>
        <v>0</v>
      </c>
      <c r="BL258" s="18" t="s">
        <v>131</v>
      </c>
      <c r="BM258" s="198" t="s">
        <v>1252</v>
      </c>
    </row>
    <row r="259" spans="1:65" s="14" customFormat="1" ht="11.25">
      <c r="B259" s="211"/>
      <c r="C259" s="212"/>
      <c r="D259" s="202" t="s">
        <v>231</v>
      </c>
      <c r="E259" s="213" t="s">
        <v>1</v>
      </c>
      <c r="F259" s="214" t="s">
        <v>1228</v>
      </c>
      <c r="G259" s="212"/>
      <c r="H259" s="215">
        <v>67.2</v>
      </c>
      <c r="I259" s="216"/>
      <c r="J259" s="212"/>
      <c r="K259" s="212"/>
      <c r="L259" s="217"/>
      <c r="M259" s="218"/>
      <c r="N259" s="219"/>
      <c r="O259" s="219"/>
      <c r="P259" s="219"/>
      <c r="Q259" s="219"/>
      <c r="R259" s="219"/>
      <c r="S259" s="219"/>
      <c r="T259" s="220"/>
      <c r="AT259" s="221" t="s">
        <v>231</v>
      </c>
      <c r="AU259" s="221" t="s">
        <v>93</v>
      </c>
      <c r="AV259" s="14" t="s">
        <v>93</v>
      </c>
      <c r="AW259" s="14" t="s">
        <v>41</v>
      </c>
      <c r="AX259" s="14" t="s">
        <v>21</v>
      </c>
      <c r="AY259" s="221" t="s">
        <v>132</v>
      </c>
    </row>
    <row r="260" spans="1:65" s="12" customFormat="1" ht="22.9" customHeight="1">
      <c r="B260" s="171"/>
      <c r="C260" s="172"/>
      <c r="D260" s="173" t="s">
        <v>83</v>
      </c>
      <c r="E260" s="185" t="s">
        <v>151</v>
      </c>
      <c r="F260" s="185" t="s">
        <v>1253</v>
      </c>
      <c r="G260" s="172"/>
      <c r="H260" s="172"/>
      <c r="I260" s="175"/>
      <c r="J260" s="186">
        <f>BK260</f>
        <v>0</v>
      </c>
      <c r="K260" s="172"/>
      <c r="L260" s="177"/>
      <c r="M260" s="178"/>
      <c r="N260" s="179"/>
      <c r="O260" s="179"/>
      <c r="P260" s="180">
        <f>SUM(P261:P280)</f>
        <v>0</v>
      </c>
      <c r="Q260" s="179"/>
      <c r="R260" s="180">
        <f>SUM(R261:R280)</f>
        <v>0</v>
      </c>
      <c r="S260" s="179"/>
      <c r="T260" s="181">
        <f>SUM(T261:T280)</f>
        <v>0</v>
      </c>
      <c r="AR260" s="182" t="s">
        <v>21</v>
      </c>
      <c r="AT260" s="183" t="s">
        <v>83</v>
      </c>
      <c r="AU260" s="183" t="s">
        <v>21</v>
      </c>
      <c r="AY260" s="182" t="s">
        <v>132</v>
      </c>
      <c r="BK260" s="184">
        <f>SUM(BK261:BK280)</f>
        <v>0</v>
      </c>
    </row>
    <row r="261" spans="1:65" s="2" customFormat="1" ht="24">
      <c r="A261" s="35"/>
      <c r="B261" s="36"/>
      <c r="C261" s="187" t="s">
        <v>548</v>
      </c>
      <c r="D261" s="187" t="s">
        <v>135</v>
      </c>
      <c r="E261" s="188" t="s">
        <v>537</v>
      </c>
      <c r="F261" s="189" t="s">
        <v>1254</v>
      </c>
      <c r="G261" s="190" t="s">
        <v>220</v>
      </c>
      <c r="H261" s="191">
        <v>46</v>
      </c>
      <c r="I261" s="192"/>
      <c r="J261" s="193">
        <f>ROUND(I261*H261,2)</f>
        <v>0</v>
      </c>
      <c r="K261" s="189" t="s">
        <v>221</v>
      </c>
      <c r="L261" s="40"/>
      <c r="M261" s="194" t="s">
        <v>1</v>
      </c>
      <c r="N261" s="195" t="s">
        <v>49</v>
      </c>
      <c r="O261" s="72"/>
      <c r="P261" s="196">
        <f>O261*H261</f>
        <v>0</v>
      </c>
      <c r="Q261" s="196">
        <v>0</v>
      </c>
      <c r="R261" s="196">
        <f>Q261*H261</f>
        <v>0</v>
      </c>
      <c r="S261" s="196">
        <v>0</v>
      </c>
      <c r="T261" s="197">
        <f>S261*H261</f>
        <v>0</v>
      </c>
      <c r="U261" s="35"/>
      <c r="V261" s="35"/>
      <c r="W261" s="35"/>
      <c r="X261" s="35"/>
      <c r="Y261" s="35"/>
      <c r="Z261" s="35"/>
      <c r="AA261" s="35"/>
      <c r="AB261" s="35"/>
      <c r="AC261" s="35"/>
      <c r="AD261" s="35"/>
      <c r="AE261" s="35"/>
      <c r="AR261" s="198" t="s">
        <v>131</v>
      </c>
      <c r="AT261" s="198" t="s">
        <v>135</v>
      </c>
      <c r="AU261" s="198" t="s">
        <v>93</v>
      </c>
      <c r="AY261" s="18" t="s">
        <v>132</v>
      </c>
      <c r="BE261" s="199">
        <f>IF(N261="základní",J261,0)</f>
        <v>0</v>
      </c>
      <c r="BF261" s="199">
        <f>IF(N261="snížená",J261,0)</f>
        <v>0</v>
      </c>
      <c r="BG261" s="199">
        <f>IF(N261="zákl. přenesená",J261,0)</f>
        <v>0</v>
      </c>
      <c r="BH261" s="199">
        <f>IF(N261="sníž. přenesená",J261,0)</f>
        <v>0</v>
      </c>
      <c r="BI261" s="199">
        <f>IF(N261="nulová",J261,0)</f>
        <v>0</v>
      </c>
      <c r="BJ261" s="18" t="s">
        <v>21</v>
      </c>
      <c r="BK261" s="199">
        <f>ROUND(I261*H261,2)</f>
        <v>0</v>
      </c>
      <c r="BL261" s="18" t="s">
        <v>131</v>
      </c>
      <c r="BM261" s="198" t="s">
        <v>1255</v>
      </c>
    </row>
    <row r="262" spans="1:65" s="14" customFormat="1" ht="11.25">
      <c r="B262" s="211"/>
      <c r="C262" s="212"/>
      <c r="D262" s="202" t="s">
        <v>231</v>
      </c>
      <c r="E262" s="213" t="s">
        <v>1</v>
      </c>
      <c r="F262" s="214" t="s">
        <v>1086</v>
      </c>
      <c r="G262" s="212"/>
      <c r="H262" s="215">
        <v>46</v>
      </c>
      <c r="I262" s="216"/>
      <c r="J262" s="212"/>
      <c r="K262" s="212"/>
      <c r="L262" s="217"/>
      <c r="M262" s="218"/>
      <c r="N262" s="219"/>
      <c r="O262" s="219"/>
      <c r="P262" s="219"/>
      <c r="Q262" s="219"/>
      <c r="R262" s="219"/>
      <c r="S262" s="219"/>
      <c r="T262" s="220"/>
      <c r="AT262" s="221" t="s">
        <v>231</v>
      </c>
      <c r="AU262" s="221" t="s">
        <v>93</v>
      </c>
      <c r="AV262" s="14" t="s">
        <v>93</v>
      </c>
      <c r="AW262" s="14" t="s">
        <v>41</v>
      </c>
      <c r="AX262" s="14" t="s">
        <v>21</v>
      </c>
      <c r="AY262" s="221" t="s">
        <v>132</v>
      </c>
    </row>
    <row r="263" spans="1:65" s="2" customFormat="1" ht="24">
      <c r="A263" s="35"/>
      <c r="B263" s="36"/>
      <c r="C263" s="187" t="s">
        <v>556</v>
      </c>
      <c r="D263" s="187" t="s">
        <v>135</v>
      </c>
      <c r="E263" s="188" t="s">
        <v>1256</v>
      </c>
      <c r="F263" s="189" t="s">
        <v>1257</v>
      </c>
      <c r="G263" s="190" t="s">
        <v>220</v>
      </c>
      <c r="H263" s="191">
        <v>46</v>
      </c>
      <c r="I263" s="192"/>
      <c r="J263" s="193">
        <f>ROUND(I263*H263,2)</f>
        <v>0</v>
      </c>
      <c r="K263" s="189" t="s">
        <v>221</v>
      </c>
      <c r="L263" s="40"/>
      <c r="M263" s="194" t="s">
        <v>1</v>
      </c>
      <c r="N263" s="195" t="s">
        <v>49</v>
      </c>
      <c r="O263" s="72"/>
      <c r="P263" s="196">
        <f>O263*H263</f>
        <v>0</v>
      </c>
      <c r="Q263" s="196">
        <v>0</v>
      </c>
      <c r="R263" s="196">
        <f>Q263*H263</f>
        <v>0</v>
      </c>
      <c r="S263" s="196">
        <v>0</v>
      </c>
      <c r="T263" s="197">
        <f>S263*H263</f>
        <v>0</v>
      </c>
      <c r="U263" s="35"/>
      <c r="V263" s="35"/>
      <c r="W263" s="35"/>
      <c r="X263" s="35"/>
      <c r="Y263" s="35"/>
      <c r="Z263" s="35"/>
      <c r="AA263" s="35"/>
      <c r="AB263" s="35"/>
      <c r="AC263" s="35"/>
      <c r="AD263" s="35"/>
      <c r="AE263" s="35"/>
      <c r="AR263" s="198" t="s">
        <v>131</v>
      </c>
      <c r="AT263" s="198" t="s">
        <v>135</v>
      </c>
      <c r="AU263" s="198" t="s">
        <v>93</v>
      </c>
      <c r="AY263" s="18" t="s">
        <v>132</v>
      </c>
      <c r="BE263" s="199">
        <f>IF(N263="základní",J263,0)</f>
        <v>0</v>
      </c>
      <c r="BF263" s="199">
        <f>IF(N263="snížená",J263,0)</f>
        <v>0</v>
      </c>
      <c r="BG263" s="199">
        <f>IF(N263="zákl. přenesená",J263,0)</f>
        <v>0</v>
      </c>
      <c r="BH263" s="199">
        <f>IF(N263="sníž. přenesená",J263,0)</f>
        <v>0</v>
      </c>
      <c r="BI263" s="199">
        <f>IF(N263="nulová",J263,0)</f>
        <v>0</v>
      </c>
      <c r="BJ263" s="18" t="s">
        <v>21</v>
      </c>
      <c r="BK263" s="199">
        <f>ROUND(I263*H263,2)</f>
        <v>0</v>
      </c>
      <c r="BL263" s="18" t="s">
        <v>131</v>
      </c>
      <c r="BM263" s="198" t="s">
        <v>1258</v>
      </c>
    </row>
    <row r="264" spans="1:65" s="14" customFormat="1" ht="11.25">
      <c r="B264" s="211"/>
      <c r="C264" s="212"/>
      <c r="D264" s="202" t="s">
        <v>231</v>
      </c>
      <c r="E264" s="213" t="s">
        <v>1</v>
      </c>
      <c r="F264" s="214" t="s">
        <v>1086</v>
      </c>
      <c r="G264" s="212"/>
      <c r="H264" s="215">
        <v>46</v>
      </c>
      <c r="I264" s="216"/>
      <c r="J264" s="212"/>
      <c r="K264" s="212"/>
      <c r="L264" s="217"/>
      <c r="M264" s="218"/>
      <c r="N264" s="219"/>
      <c r="O264" s="219"/>
      <c r="P264" s="219"/>
      <c r="Q264" s="219"/>
      <c r="R264" s="219"/>
      <c r="S264" s="219"/>
      <c r="T264" s="220"/>
      <c r="AT264" s="221" t="s">
        <v>231</v>
      </c>
      <c r="AU264" s="221" t="s">
        <v>93</v>
      </c>
      <c r="AV264" s="14" t="s">
        <v>93</v>
      </c>
      <c r="AW264" s="14" t="s">
        <v>41</v>
      </c>
      <c r="AX264" s="14" t="s">
        <v>21</v>
      </c>
      <c r="AY264" s="221" t="s">
        <v>132</v>
      </c>
    </row>
    <row r="265" spans="1:65" s="2" customFormat="1" ht="44.25" customHeight="1">
      <c r="A265" s="35"/>
      <c r="B265" s="36"/>
      <c r="C265" s="187" t="s">
        <v>769</v>
      </c>
      <c r="D265" s="187" t="s">
        <v>135</v>
      </c>
      <c r="E265" s="188" t="s">
        <v>581</v>
      </c>
      <c r="F265" s="189" t="s">
        <v>1259</v>
      </c>
      <c r="G265" s="190" t="s">
        <v>220</v>
      </c>
      <c r="H265" s="191">
        <v>46</v>
      </c>
      <c r="I265" s="192"/>
      <c r="J265" s="193">
        <f>ROUND(I265*H265,2)</f>
        <v>0</v>
      </c>
      <c r="K265" s="189" t="s">
        <v>221</v>
      </c>
      <c r="L265" s="40"/>
      <c r="M265" s="194" t="s">
        <v>1</v>
      </c>
      <c r="N265" s="195" t="s">
        <v>49</v>
      </c>
      <c r="O265" s="72"/>
      <c r="P265" s="196">
        <f>O265*H265</f>
        <v>0</v>
      </c>
      <c r="Q265" s="196">
        <v>0</v>
      </c>
      <c r="R265" s="196">
        <f>Q265*H265</f>
        <v>0</v>
      </c>
      <c r="S265" s="196">
        <v>0</v>
      </c>
      <c r="T265" s="197">
        <f>S265*H265</f>
        <v>0</v>
      </c>
      <c r="U265" s="35"/>
      <c r="V265" s="35"/>
      <c r="W265" s="35"/>
      <c r="X265" s="35"/>
      <c r="Y265" s="35"/>
      <c r="Z265" s="35"/>
      <c r="AA265" s="35"/>
      <c r="AB265" s="35"/>
      <c r="AC265" s="35"/>
      <c r="AD265" s="35"/>
      <c r="AE265" s="35"/>
      <c r="AR265" s="198" t="s">
        <v>131</v>
      </c>
      <c r="AT265" s="198" t="s">
        <v>135</v>
      </c>
      <c r="AU265" s="198" t="s">
        <v>93</v>
      </c>
      <c r="AY265" s="18" t="s">
        <v>132</v>
      </c>
      <c r="BE265" s="199">
        <f>IF(N265="základní",J265,0)</f>
        <v>0</v>
      </c>
      <c r="BF265" s="199">
        <f>IF(N265="snížená",J265,0)</f>
        <v>0</v>
      </c>
      <c r="BG265" s="199">
        <f>IF(N265="zákl. přenesená",J265,0)</f>
        <v>0</v>
      </c>
      <c r="BH265" s="199">
        <f>IF(N265="sníž. přenesená",J265,0)</f>
        <v>0</v>
      </c>
      <c r="BI265" s="199">
        <f>IF(N265="nulová",J265,0)</f>
        <v>0</v>
      </c>
      <c r="BJ265" s="18" t="s">
        <v>21</v>
      </c>
      <c r="BK265" s="199">
        <f>ROUND(I265*H265,2)</f>
        <v>0</v>
      </c>
      <c r="BL265" s="18" t="s">
        <v>131</v>
      </c>
      <c r="BM265" s="198" t="s">
        <v>1260</v>
      </c>
    </row>
    <row r="266" spans="1:65" s="14" customFormat="1" ht="11.25">
      <c r="B266" s="211"/>
      <c r="C266" s="212"/>
      <c r="D266" s="202" t="s">
        <v>231</v>
      </c>
      <c r="E266" s="213" t="s">
        <v>1</v>
      </c>
      <c r="F266" s="214" t="s">
        <v>1086</v>
      </c>
      <c r="G266" s="212"/>
      <c r="H266" s="215">
        <v>46</v>
      </c>
      <c r="I266" s="216"/>
      <c r="J266" s="212"/>
      <c r="K266" s="212"/>
      <c r="L266" s="217"/>
      <c r="M266" s="218"/>
      <c r="N266" s="219"/>
      <c r="O266" s="219"/>
      <c r="P266" s="219"/>
      <c r="Q266" s="219"/>
      <c r="R266" s="219"/>
      <c r="S266" s="219"/>
      <c r="T266" s="220"/>
      <c r="AT266" s="221" t="s">
        <v>231</v>
      </c>
      <c r="AU266" s="221" t="s">
        <v>93</v>
      </c>
      <c r="AV266" s="14" t="s">
        <v>93</v>
      </c>
      <c r="AW266" s="14" t="s">
        <v>41</v>
      </c>
      <c r="AX266" s="14" t="s">
        <v>21</v>
      </c>
      <c r="AY266" s="221" t="s">
        <v>132</v>
      </c>
    </row>
    <row r="267" spans="1:65" s="2" customFormat="1" ht="24">
      <c r="A267" s="35"/>
      <c r="B267" s="36"/>
      <c r="C267" s="187" t="s">
        <v>565</v>
      </c>
      <c r="D267" s="187" t="s">
        <v>135</v>
      </c>
      <c r="E267" s="188" t="s">
        <v>1261</v>
      </c>
      <c r="F267" s="189" t="s">
        <v>1262</v>
      </c>
      <c r="G267" s="190" t="s">
        <v>220</v>
      </c>
      <c r="H267" s="191">
        <v>46</v>
      </c>
      <c r="I267" s="192"/>
      <c r="J267" s="193">
        <f>ROUND(I267*H267,2)</f>
        <v>0</v>
      </c>
      <c r="K267" s="189" t="s">
        <v>221</v>
      </c>
      <c r="L267" s="40"/>
      <c r="M267" s="194" t="s">
        <v>1</v>
      </c>
      <c r="N267" s="195" t="s">
        <v>49</v>
      </c>
      <c r="O267" s="72"/>
      <c r="P267" s="196">
        <f>O267*H267</f>
        <v>0</v>
      </c>
      <c r="Q267" s="196">
        <v>0</v>
      </c>
      <c r="R267" s="196">
        <f>Q267*H267</f>
        <v>0</v>
      </c>
      <c r="S267" s="196">
        <v>0</v>
      </c>
      <c r="T267" s="197">
        <f>S267*H267</f>
        <v>0</v>
      </c>
      <c r="U267" s="35"/>
      <c r="V267" s="35"/>
      <c r="W267" s="35"/>
      <c r="X267" s="35"/>
      <c r="Y267" s="35"/>
      <c r="Z267" s="35"/>
      <c r="AA267" s="35"/>
      <c r="AB267" s="35"/>
      <c r="AC267" s="35"/>
      <c r="AD267" s="35"/>
      <c r="AE267" s="35"/>
      <c r="AR267" s="198" t="s">
        <v>131</v>
      </c>
      <c r="AT267" s="198" t="s">
        <v>135</v>
      </c>
      <c r="AU267" s="198" t="s">
        <v>93</v>
      </c>
      <c r="AY267" s="18" t="s">
        <v>132</v>
      </c>
      <c r="BE267" s="199">
        <f>IF(N267="základní",J267,0)</f>
        <v>0</v>
      </c>
      <c r="BF267" s="199">
        <f>IF(N267="snížená",J267,0)</f>
        <v>0</v>
      </c>
      <c r="BG267" s="199">
        <f>IF(N267="zákl. přenesená",J267,0)</f>
        <v>0</v>
      </c>
      <c r="BH267" s="199">
        <f>IF(N267="sníž. přenesená",J267,0)</f>
        <v>0</v>
      </c>
      <c r="BI267" s="199">
        <f>IF(N267="nulová",J267,0)</f>
        <v>0</v>
      </c>
      <c r="BJ267" s="18" t="s">
        <v>21</v>
      </c>
      <c r="BK267" s="199">
        <f>ROUND(I267*H267,2)</f>
        <v>0</v>
      </c>
      <c r="BL267" s="18" t="s">
        <v>131</v>
      </c>
      <c r="BM267" s="198" t="s">
        <v>1263</v>
      </c>
    </row>
    <row r="268" spans="1:65" s="14" customFormat="1" ht="11.25">
      <c r="B268" s="211"/>
      <c r="C268" s="212"/>
      <c r="D268" s="202" t="s">
        <v>231</v>
      </c>
      <c r="E268" s="213" t="s">
        <v>1</v>
      </c>
      <c r="F268" s="214" t="s">
        <v>1086</v>
      </c>
      <c r="G268" s="212"/>
      <c r="H268" s="215">
        <v>46</v>
      </c>
      <c r="I268" s="216"/>
      <c r="J268" s="212"/>
      <c r="K268" s="212"/>
      <c r="L268" s="217"/>
      <c r="M268" s="218"/>
      <c r="N268" s="219"/>
      <c r="O268" s="219"/>
      <c r="P268" s="219"/>
      <c r="Q268" s="219"/>
      <c r="R268" s="219"/>
      <c r="S268" s="219"/>
      <c r="T268" s="220"/>
      <c r="AT268" s="221" t="s">
        <v>231</v>
      </c>
      <c r="AU268" s="221" t="s">
        <v>93</v>
      </c>
      <c r="AV268" s="14" t="s">
        <v>93</v>
      </c>
      <c r="AW268" s="14" t="s">
        <v>41</v>
      </c>
      <c r="AX268" s="14" t="s">
        <v>21</v>
      </c>
      <c r="AY268" s="221" t="s">
        <v>132</v>
      </c>
    </row>
    <row r="269" spans="1:65" s="2" customFormat="1" ht="24">
      <c r="A269" s="35"/>
      <c r="B269" s="36"/>
      <c r="C269" s="187" t="s">
        <v>570</v>
      </c>
      <c r="D269" s="187" t="s">
        <v>135</v>
      </c>
      <c r="E269" s="188" t="s">
        <v>1264</v>
      </c>
      <c r="F269" s="189" t="s">
        <v>1265</v>
      </c>
      <c r="G269" s="190" t="s">
        <v>220</v>
      </c>
      <c r="H269" s="191">
        <v>156</v>
      </c>
      <c r="I269" s="192"/>
      <c r="J269" s="193">
        <f>ROUND(I269*H269,2)</f>
        <v>0</v>
      </c>
      <c r="K269" s="189" t="s">
        <v>221</v>
      </c>
      <c r="L269" s="40"/>
      <c r="M269" s="194" t="s">
        <v>1</v>
      </c>
      <c r="N269" s="195" t="s">
        <v>49</v>
      </c>
      <c r="O269" s="72"/>
      <c r="P269" s="196">
        <f>O269*H269</f>
        <v>0</v>
      </c>
      <c r="Q269" s="196">
        <v>0</v>
      </c>
      <c r="R269" s="196">
        <f>Q269*H269</f>
        <v>0</v>
      </c>
      <c r="S269" s="196">
        <v>0</v>
      </c>
      <c r="T269" s="197">
        <f>S269*H269</f>
        <v>0</v>
      </c>
      <c r="U269" s="35"/>
      <c r="V269" s="35"/>
      <c r="W269" s="35"/>
      <c r="X269" s="35"/>
      <c r="Y269" s="35"/>
      <c r="Z269" s="35"/>
      <c r="AA269" s="35"/>
      <c r="AB269" s="35"/>
      <c r="AC269" s="35"/>
      <c r="AD269" s="35"/>
      <c r="AE269" s="35"/>
      <c r="AR269" s="198" t="s">
        <v>131</v>
      </c>
      <c r="AT269" s="198" t="s">
        <v>135</v>
      </c>
      <c r="AU269" s="198" t="s">
        <v>93</v>
      </c>
      <c r="AY269" s="18" t="s">
        <v>132</v>
      </c>
      <c r="BE269" s="199">
        <f>IF(N269="základní",J269,0)</f>
        <v>0</v>
      </c>
      <c r="BF269" s="199">
        <f>IF(N269="snížená",J269,0)</f>
        <v>0</v>
      </c>
      <c r="BG269" s="199">
        <f>IF(N269="zákl. přenesená",J269,0)</f>
        <v>0</v>
      </c>
      <c r="BH269" s="199">
        <f>IF(N269="sníž. přenesená",J269,0)</f>
        <v>0</v>
      </c>
      <c r="BI269" s="199">
        <f>IF(N269="nulová",J269,0)</f>
        <v>0</v>
      </c>
      <c r="BJ269" s="18" t="s">
        <v>21</v>
      </c>
      <c r="BK269" s="199">
        <f>ROUND(I269*H269,2)</f>
        <v>0</v>
      </c>
      <c r="BL269" s="18" t="s">
        <v>131</v>
      </c>
      <c r="BM269" s="198" t="s">
        <v>1266</v>
      </c>
    </row>
    <row r="270" spans="1:65" s="14" customFormat="1" ht="11.25">
      <c r="B270" s="211"/>
      <c r="C270" s="212"/>
      <c r="D270" s="202" t="s">
        <v>231</v>
      </c>
      <c r="E270" s="213" t="s">
        <v>1</v>
      </c>
      <c r="F270" s="214" t="s">
        <v>1267</v>
      </c>
      <c r="G270" s="212"/>
      <c r="H270" s="215">
        <v>64</v>
      </c>
      <c r="I270" s="216"/>
      <c r="J270" s="212"/>
      <c r="K270" s="212"/>
      <c r="L270" s="217"/>
      <c r="M270" s="218"/>
      <c r="N270" s="219"/>
      <c r="O270" s="219"/>
      <c r="P270" s="219"/>
      <c r="Q270" s="219"/>
      <c r="R270" s="219"/>
      <c r="S270" s="219"/>
      <c r="T270" s="220"/>
      <c r="AT270" s="221" t="s">
        <v>231</v>
      </c>
      <c r="AU270" s="221" t="s">
        <v>93</v>
      </c>
      <c r="AV270" s="14" t="s">
        <v>93</v>
      </c>
      <c r="AW270" s="14" t="s">
        <v>41</v>
      </c>
      <c r="AX270" s="14" t="s">
        <v>84</v>
      </c>
      <c r="AY270" s="221" t="s">
        <v>132</v>
      </c>
    </row>
    <row r="271" spans="1:65" s="14" customFormat="1" ht="11.25">
      <c r="B271" s="211"/>
      <c r="C271" s="212"/>
      <c r="D271" s="202" t="s">
        <v>231</v>
      </c>
      <c r="E271" s="213" t="s">
        <v>1</v>
      </c>
      <c r="F271" s="214" t="s">
        <v>1268</v>
      </c>
      <c r="G271" s="212"/>
      <c r="H271" s="215">
        <v>92</v>
      </c>
      <c r="I271" s="216"/>
      <c r="J271" s="212"/>
      <c r="K271" s="212"/>
      <c r="L271" s="217"/>
      <c r="M271" s="218"/>
      <c r="N271" s="219"/>
      <c r="O271" s="219"/>
      <c r="P271" s="219"/>
      <c r="Q271" s="219"/>
      <c r="R271" s="219"/>
      <c r="S271" s="219"/>
      <c r="T271" s="220"/>
      <c r="AT271" s="221" t="s">
        <v>231</v>
      </c>
      <c r="AU271" s="221" t="s">
        <v>93</v>
      </c>
      <c r="AV271" s="14" t="s">
        <v>93</v>
      </c>
      <c r="AW271" s="14" t="s">
        <v>41</v>
      </c>
      <c r="AX271" s="14" t="s">
        <v>84</v>
      </c>
      <c r="AY271" s="221" t="s">
        <v>132</v>
      </c>
    </row>
    <row r="272" spans="1:65" s="15" customFormat="1" ht="11.25">
      <c r="B272" s="235"/>
      <c r="C272" s="236"/>
      <c r="D272" s="202" t="s">
        <v>231</v>
      </c>
      <c r="E272" s="237" t="s">
        <v>1</v>
      </c>
      <c r="F272" s="238" t="s">
        <v>331</v>
      </c>
      <c r="G272" s="236"/>
      <c r="H272" s="239">
        <v>156</v>
      </c>
      <c r="I272" s="240"/>
      <c r="J272" s="236"/>
      <c r="K272" s="236"/>
      <c r="L272" s="241"/>
      <c r="M272" s="242"/>
      <c r="N272" s="243"/>
      <c r="O272" s="243"/>
      <c r="P272" s="243"/>
      <c r="Q272" s="243"/>
      <c r="R272" s="243"/>
      <c r="S272" s="243"/>
      <c r="T272" s="244"/>
      <c r="AT272" s="245" t="s">
        <v>231</v>
      </c>
      <c r="AU272" s="245" t="s">
        <v>93</v>
      </c>
      <c r="AV272" s="15" t="s">
        <v>131</v>
      </c>
      <c r="AW272" s="15" t="s">
        <v>41</v>
      </c>
      <c r="AX272" s="15" t="s">
        <v>21</v>
      </c>
      <c r="AY272" s="245" t="s">
        <v>132</v>
      </c>
    </row>
    <row r="273" spans="1:65" s="2" customFormat="1" ht="44.25" customHeight="1">
      <c r="A273" s="35"/>
      <c r="B273" s="36"/>
      <c r="C273" s="187" t="s">
        <v>575</v>
      </c>
      <c r="D273" s="187" t="s">
        <v>135</v>
      </c>
      <c r="E273" s="188" t="s">
        <v>566</v>
      </c>
      <c r="F273" s="189" t="s">
        <v>1269</v>
      </c>
      <c r="G273" s="190" t="s">
        <v>220</v>
      </c>
      <c r="H273" s="191">
        <v>78</v>
      </c>
      <c r="I273" s="192"/>
      <c r="J273" s="193">
        <f>ROUND(I273*H273,2)</f>
        <v>0</v>
      </c>
      <c r="K273" s="189" t="s">
        <v>221</v>
      </c>
      <c r="L273" s="40"/>
      <c r="M273" s="194" t="s">
        <v>1</v>
      </c>
      <c r="N273" s="195" t="s">
        <v>49</v>
      </c>
      <c r="O273" s="72"/>
      <c r="P273" s="196">
        <f>O273*H273</f>
        <v>0</v>
      </c>
      <c r="Q273" s="196">
        <v>0</v>
      </c>
      <c r="R273" s="196">
        <f>Q273*H273</f>
        <v>0</v>
      </c>
      <c r="S273" s="196">
        <v>0</v>
      </c>
      <c r="T273" s="197">
        <f>S273*H273</f>
        <v>0</v>
      </c>
      <c r="U273" s="35"/>
      <c r="V273" s="35"/>
      <c r="W273" s="35"/>
      <c r="X273" s="35"/>
      <c r="Y273" s="35"/>
      <c r="Z273" s="35"/>
      <c r="AA273" s="35"/>
      <c r="AB273" s="35"/>
      <c r="AC273" s="35"/>
      <c r="AD273" s="35"/>
      <c r="AE273" s="35"/>
      <c r="AR273" s="198" t="s">
        <v>131</v>
      </c>
      <c r="AT273" s="198" t="s">
        <v>135</v>
      </c>
      <c r="AU273" s="198" t="s">
        <v>93</v>
      </c>
      <c r="AY273" s="18" t="s">
        <v>132</v>
      </c>
      <c r="BE273" s="199">
        <f>IF(N273="základní",J273,0)</f>
        <v>0</v>
      </c>
      <c r="BF273" s="199">
        <f>IF(N273="snížená",J273,0)</f>
        <v>0</v>
      </c>
      <c r="BG273" s="199">
        <f>IF(N273="zákl. přenesená",J273,0)</f>
        <v>0</v>
      </c>
      <c r="BH273" s="199">
        <f>IF(N273="sníž. přenesená",J273,0)</f>
        <v>0</v>
      </c>
      <c r="BI273" s="199">
        <f>IF(N273="nulová",J273,0)</f>
        <v>0</v>
      </c>
      <c r="BJ273" s="18" t="s">
        <v>21</v>
      </c>
      <c r="BK273" s="199">
        <f>ROUND(I273*H273,2)</f>
        <v>0</v>
      </c>
      <c r="BL273" s="18" t="s">
        <v>131</v>
      </c>
      <c r="BM273" s="198" t="s">
        <v>1270</v>
      </c>
    </row>
    <row r="274" spans="1:65" s="14" customFormat="1" ht="11.25">
      <c r="B274" s="211"/>
      <c r="C274" s="212"/>
      <c r="D274" s="202" t="s">
        <v>231</v>
      </c>
      <c r="E274" s="213" t="s">
        <v>1</v>
      </c>
      <c r="F274" s="214" t="s">
        <v>1082</v>
      </c>
      <c r="G274" s="212"/>
      <c r="H274" s="215">
        <v>32</v>
      </c>
      <c r="I274" s="216"/>
      <c r="J274" s="212"/>
      <c r="K274" s="212"/>
      <c r="L274" s="217"/>
      <c r="M274" s="218"/>
      <c r="N274" s="219"/>
      <c r="O274" s="219"/>
      <c r="P274" s="219"/>
      <c r="Q274" s="219"/>
      <c r="R274" s="219"/>
      <c r="S274" s="219"/>
      <c r="T274" s="220"/>
      <c r="AT274" s="221" t="s">
        <v>231</v>
      </c>
      <c r="AU274" s="221" t="s">
        <v>93</v>
      </c>
      <c r="AV274" s="14" t="s">
        <v>93</v>
      </c>
      <c r="AW274" s="14" t="s">
        <v>41</v>
      </c>
      <c r="AX274" s="14" t="s">
        <v>84</v>
      </c>
      <c r="AY274" s="221" t="s">
        <v>132</v>
      </c>
    </row>
    <row r="275" spans="1:65" s="14" customFormat="1" ht="11.25">
      <c r="B275" s="211"/>
      <c r="C275" s="212"/>
      <c r="D275" s="202" t="s">
        <v>231</v>
      </c>
      <c r="E275" s="213" t="s">
        <v>1</v>
      </c>
      <c r="F275" s="214" t="s">
        <v>1086</v>
      </c>
      <c r="G275" s="212"/>
      <c r="H275" s="215">
        <v>46</v>
      </c>
      <c r="I275" s="216"/>
      <c r="J275" s="212"/>
      <c r="K275" s="212"/>
      <c r="L275" s="217"/>
      <c r="M275" s="218"/>
      <c r="N275" s="219"/>
      <c r="O275" s="219"/>
      <c r="P275" s="219"/>
      <c r="Q275" s="219"/>
      <c r="R275" s="219"/>
      <c r="S275" s="219"/>
      <c r="T275" s="220"/>
      <c r="AT275" s="221" t="s">
        <v>231</v>
      </c>
      <c r="AU275" s="221" t="s">
        <v>93</v>
      </c>
      <c r="AV275" s="14" t="s">
        <v>93</v>
      </c>
      <c r="AW275" s="14" t="s">
        <v>41</v>
      </c>
      <c r="AX275" s="14" t="s">
        <v>84</v>
      </c>
      <c r="AY275" s="221" t="s">
        <v>132</v>
      </c>
    </row>
    <row r="276" spans="1:65" s="15" customFormat="1" ht="11.25">
      <c r="B276" s="235"/>
      <c r="C276" s="236"/>
      <c r="D276" s="202" t="s">
        <v>231</v>
      </c>
      <c r="E276" s="237" t="s">
        <v>1</v>
      </c>
      <c r="F276" s="238" t="s">
        <v>331</v>
      </c>
      <c r="G276" s="236"/>
      <c r="H276" s="239">
        <v>78</v>
      </c>
      <c r="I276" s="240"/>
      <c r="J276" s="236"/>
      <c r="K276" s="236"/>
      <c r="L276" s="241"/>
      <c r="M276" s="242"/>
      <c r="N276" s="243"/>
      <c r="O276" s="243"/>
      <c r="P276" s="243"/>
      <c r="Q276" s="243"/>
      <c r="R276" s="243"/>
      <c r="S276" s="243"/>
      <c r="T276" s="244"/>
      <c r="AT276" s="245" t="s">
        <v>231</v>
      </c>
      <c r="AU276" s="245" t="s">
        <v>93</v>
      </c>
      <c r="AV276" s="15" t="s">
        <v>131</v>
      </c>
      <c r="AW276" s="15" t="s">
        <v>41</v>
      </c>
      <c r="AX276" s="15" t="s">
        <v>21</v>
      </c>
      <c r="AY276" s="245" t="s">
        <v>132</v>
      </c>
    </row>
    <row r="277" spans="1:65" s="2" customFormat="1" ht="44.25" customHeight="1">
      <c r="A277" s="35"/>
      <c r="B277" s="36"/>
      <c r="C277" s="187" t="s">
        <v>584</v>
      </c>
      <c r="D277" s="187" t="s">
        <v>135</v>
      </c>
      <c r="E277" s="188" t="s">
        <v>576</v>
      </c>
      <c r="F277" s="189" t="s">
        <v>1271</v>
      </c>
      <c r="G277" s="190" t="s">
        <v>220</v>
      </c>
      <c r="H277" s="191">
        <v>46</v>
      </c>
      <c r="I277" s="192"/>
      <c r="J277" s="193">
        <f>ROUND(I277*H277,2)</f>
        <v>0</v>
      </c>
      <c r="K277" s="189" t="s">
        <v>221</v>
      </c>
      <c r="L277" s="40"/>
      <c r="M277" s="194" t="s">
        <v>1</v>
      </c>
      <c r="N277" s="195" t="s">
        <v>49</v>
      </c>
      <c r="O277" s="72"/>
      <c r="P277" s="196">
        <f>O277*H277</f>
        <v>0</v>
      </c>
      <c r="Q277" s="196">
        <v>0</v>
      </c>
      <c r="R277" s="196">
        <f>Q277*H277</f>
        <v>0</v>
      </c>
      <c r="S277" s="196">
        <v>0</v>
      </c>
      <c r="T277" s="197">
        <f>S277*H277</f>
        <v>0</v>
      </c>
      <c r="U277" s="35"/>
      <c r="V277" s="35"/>
      <c r="W277" s="35"/>
      <c r="X277" s="35"/>
      <c r="Y277" s="35"/>
      <c r="Z277" s="35"/>
      <c r="AA277" s="35"/>
      <c r="AB277" s="35"/>
      <c r="AC277" s="35"/>
      <c r="AD277" s="35"/>
      <c r="AE277" s="35"/>
      <c r="AR277" s="198" t="s">
        <v>131</v>
      </c>
      <c r="AT277" s="198" t="s">
        <v>135</v>
      </c>
      <c r="AU277" s="198" t="s">
        <v>93</v>
      </c>
      <c r="AY277" s="18" t="s">
        <v>132</v>
      </c>
      <c r="BE277" s="199">
        <f>IF(N277="základní",J277,0)</f>
        <v>0</v>
      </c>
      <c r="BF277" s="199">
        <f>IF(N277="snížená",J277,0)</f>
        <v>0</v>
      </c>
      <c r="BG277" s="199">
        <f>IF(N277="zákl. přenesená",J277,0)</f>
        <v>0</v>
      </c>
      <c r="BH277" s="199">
        <f>IF(N277="sníž. přenesená",J277,0)</f>
        <v>0</v>
      </c>
      <c r="BI277" s="199">
        <f>IF(N277="nulová",J277,0)</f>
        <v>0</v>
      </c>
      <c r="BJ277" s="18" t="s">
        <v>21</v>
      </c>
      <c r="BK277" s="199">
        <f>ROUND(I277*H277,2)</f>
        <v>0</v>
      </c>
      <c r="BL277" s="18" t="s">
        <v>131</v>
      </c>
      <c r="BM277" s="198" t="s">
        <v>1272</v>
      </c>
    </row>
    <row r="278" spans="1:65" s="14" customFormat="1" ht="11.25">
      <c r="B278" s="211"/>
      <c r="C278" s="212"/>
      <c r="D278" s="202" t="s">
        <v>231</v>
      </c>
      <c r="E278" s="213" t="s">
        <v>1</v>
      </c>
      <c r="F278" s="214" t="s">
        <v>1086</v>
      </c>
      <c r="G278" s="212"/>
      <c r="H278" s="215">
        <v>46</v>
      </c>
      <c r="I278" s="216"/>
      <c r="J278" s="212"/>
      <c r="K278" s="212"/>
      <c r="L278" s="217"/>
      <c r="M278" s="218"/>
      <c r="N278" s="219"/>
      <c r="O278" s="219"/>
      <c r="P278" s="219"/>
      <c r="Q278" s="219"/>
      <c r="R278" s="219"/>
      <c r="S278" s="219"/>
      <c r="T278" s="220"/>
      <c r="AT278" s="221" t="s">
        <v>231</v>
      </c>
      <c r="AU278" s="221" t="s">
        <v>93</v>
      </c>
      <c r="AV278" s="14" t="s">
        <v>93</v>
      </c>
      <c r="AW278" s="14" t="s">
        <v>41</v>
      </c>
      <c r="AX278" s="14" t="s">
        <v>21</v>
      </c>
      <c r="AY278" s="221" t="s">
        <v>132</v>
      </c>
    </row>
    <row r="279" spans="1:65" s="2" customFormat="1" ht="36">
      <c r="A279" s="35"/>
      <c r="B279" s="36"/>
      <c r="C279" s="187" t="s">
        <v>590</v>
      </c>
      <c r="D279" s="187" t="s">
        <v>135</v>
      </c>
      <c r="E279" s="188" t="s">
        <v>1273</v>
      </c>
      <c r="F279" s="189" t="s">
        <v>1274</v>
      </c>
      <c r="G279" s="190" t="s">
        <v>220</v>
      </c>
      <c r="H279" s="191">
        <v>32</v>
      </c>
      <c r="I279" s="192"/>
      <c r="J279" s="193">
        <f>ROUND(I279*H279,2)</f>
        <v>0</v>
      </c>
      <c r="K279" s="189" t="s">
        <v>221</v>
      </c>
      <c r="L279" s="40"/>
      <c r="M279" s="194" t="s">
        <v>1</v>
      </c>
      <c r="N279" s="195" t="s">
        <v>49</v>
      </c>
      <c r="O279" s="72"/>
      <c r="P279" s="196">
        <f>O279*H279</f>
        <v>0</v>
      </c>
      <c r="Q279" s="196">
        <v>0</v>
      </c>
      <c r="R279" s="196">
        <f>Q279*H279</f>
        <v>0</v>
      </c>
      <c r="S279" s="196">
        <v>0</v>
      </c>
      <c r="T279" s="197">
        <f>S279*H279</f>
        <v>0</v>
      </c>
      <c r="U279" s="35"/>
      <c r="V279" s="35"/>
      <c r="W279" s="35"/>
      <c r="X279" s="35"/>
      <c r="Y279" s="35"/>
      <c r="Z279" s="35"/>
      <c r="AA279" s="35"/>
      <c r="AB279" s="35"/>
      <c r="AC279" s="35"/>
      <c r="AD279" s="35"/>
      <c r="AE279" s="35"/>
      <c r="AR279" s="198" t="s">
        <v>131</v>
      </c>
      <c r="AT279" s="198" t="s">
        <v>135</v>
      </c>
      <c r="AU279" s="198" t="s">
        <v>93</v>
      </c>
      <c r="AY279" s="18" t="s">
        <v>132</v>
      </c>
      <c r="BE279" s="199">
        <f>IF(N279="základní",J279,0)</f>
        <v>0</v>
      </c>
      <c r="BF279" s="199">
        <f>IF(N279="snížená",J279,0)</f>
        <v>0</v>
      </c>
      <c r="BG279" s="199">
        <f>IF(N279="zákl. přenesená",J279,0)</f>
        <v>0</v>
      </c>
      <c r="BH279" s="199">
        <f>IF(N279="sníž. přenesená",J279,0)</f>
        <v>0</v>
      </c>
      <c r="BI279" s="199">
        <f>IF(N279="nulová",J279,0)</f>
        <v>0</v>
      </c>
      <c r="BJ279" s="18" t="s">
        <v>21</v>
      </c>
      <c r="BK279" s="199">
        <f>ROUND(I279*H279,2)</f>
        <v>0</v>
      </c>
      <c r="BL279" s="18" t="s">
        <v>131</v>
      </c>
      <c r="BM279" s="198" t="s">
        <v>1275</v>
      </c>
    </row>
    <row r="280" spans="1:65" s="14" customFormat="1" ht="11.25">
      <c r="B280" s="211"/>
      <c r="C280" s="212"/>
      <c r="D280" s="202" t="s">
        <v>231</v>
      </c>
      <c r="E280" s="213" t="s">
        <v>1</v>
      </c>
      <c r="F280" s="214" t="s">
        <v>1082</v>
      </c>
      <c r="G280" s="212"/>
      <c r="H280" s="215">
        <v>32</v>
      </c>
      <c r="I280" s="216"/>
      <c r="J280" s="212"/>
      <c r="K280" s="212"/>
      <c r="L280" s="217"/>
      <c r="M280" s="218"/>
      <c r="N280" s="219"/>
      <c r="O280" s="219"/>
      <c r="P280" s="219"/>
      <c r="Q280" s="219"/>
      <c r="R280" s="219"/>
      <c r="S280" s="219"/>
      <c r="T280" s="220"/>
      <c r="AT280" s="221" t="s">
        <v>231</v>
      </c>
      <c r="AU280" s="221" t="s">
        <v>93</v>
      </c>
      <c r="AV280" s="14" t="s">
        <v>93</v>
      </c>
      <c r="AW280" s="14" t="s">
        <v>41</v>
      </c>
      <c r="AX280" s="14" t="s">
        <v>21</v>
      </c>
      <c r="AY280" s="221" t="s">
        <v>132</v>
      </c>
    </row>
    <row r="281" spans="1:65" s="12" customFormat="1" ht="22.9" customHeight="1">
      <c r="B281" s="171"/>
      <c r="C281" s="172"/>
      <c r="D281" s="173" t="s">
        <v>83</v>
      </c>
      <c r="E281" s="185" t="s">
        <v>155</v>
      </c>
      <c r="F281" s="185" t="s">
        <v>635</v>
      </c>
      <c r="G281" s="172"/>
      <c r="H281" s="172"/>
      <c r="I281" s="175"/>
      <c r="J281" s="186">
        <f>BK281</f>
        <v>0</v>
      </c>
      <c r="K281" s="172"/>
      <c r="L281" s="177"/>
      <c r="M281" s="178"/>
      <c r="N281" s="179"/>
      <c r="O281" s="179"/>
      <c r="P281" s="180">
        <f>SUM(P282:P287)</f>
        <v>0</v>
      </c>
      <c r="Q281" s="179"/>
      <c r="R281" s="180">
        <f>SUM(R282:R287)</f>
        <v>5.8573600000000003E-2</v>
      </c>
      <c r="S281" s="179"/>
      <c r="T281" s="181">
        <f>SUM(T282:T287)</f>
        <v>0</v>
      </c>
      <c r="AR281" s="182" t="s">
        <v>21</v>
      </c>
      <c r="AT281" s="183" t="s">
        <v>83</v>
      </c>
      <c r="AU281" s="183" t="s">
        <v>21</v>
      </c>
      <c r="AY281" s="182" t="s">
        <v>132</v>
      </c>
      <c r="BK281" s="184">
        <f>SUM(BK282:BK287)</f>
        <v>0</v>
      </c>
    </row>
    <row r="282" spans="1:65" s="2" customFormat="1" ht="24">
      <c r="A282" s="35"/>
      <c r="B282" s="36"/>
      <c r="C282" s="187" t="s">
        <v>595</v>
      </c>
      <c r="D282" s="187" t="s">
        <v>135</v>
      </c>
      <c r="E282" s="188" t="s">
        <v>1276</v>
      </c>
      <c r="F282" s="189" t="s">
        <v>1277</v>
      </c>
      <c r="G282" s="190" t="s">
        <v>220</v>
      </c>
      <c r="H282" s="191">
        <v>4.8</v>
      </c>
      <c r="I282" s="192"/>
      <c r="J282" s="193">
        <f>ROUND(I282*H282,2)</f>
        <v>0</v>
      </c>
      <c r="K282" s="189" t="s">
        <v>221</v>
      </c>
      <c r="L282" s="40"/>
      <c r="M282" s="194" t="s">
        <v>1</v>
      </c>
      <c r="N282" s="195" t="s">
        <v>49</v>
      </c>
      <c r="O282" s="72"/>
      <c r="P282" s="196">
        <f>O282*H282</f>
        <v>0</v>
      </c>
      <c r="Q282" s="196">
        <v>8.1999999999999998E-4</v>
      </c>
      <c r="R282" s="196">
        <f>Q282*H282</f>
        <v>3.9359999999999994E-3</v>
      </c>
      <c r="S282" s="196">
        <v>0</v>
      </c>
      <c r="T282" s="197">
        <f>S282*H282</f>
        <v>0</v>
      </c>
      <c r="U282" s="35"/>
      <c r="V282" s="35"/>
      <c r="W282" s="35"/>
      <c r="X282" s="35"/>
      <c r="Y282" s="35"/>
      <c r="Z282" s="35"/>
      <c r="AA282" s="35"/>
      <c r="AB282" s="35"/>
      <c r="AC282" s="35"/>
      <c r="AD282" s="35"/>
      <c r="AE282" s="35"/>
      <c r="AR282" s="198" t="s">
        <v>131</v>
      </c>
      <c r="AT282" s="198" t="s">
        <v>135</v>
      </c>
      <c r="AU282" s="198" t="s">
        <v>93</v>
      </c>
      <c r="AY282" s="18" t="s">
        <v>132</v>
      </c>
      <c r="BE282" s="199">
        <f>IF(N282="základní",J282,0)</f>
        <v>0</v>
      </c>
      <c r="BF282" s="199">
        <f>IF(N282="snížená",J282,0)</f>
        <v>0</v>
      </c>
      <c r="BG282" s="199">
        <f>IF(N282="zákl. přenesená",J282,0)</f>
        <v>0</v>
      </c>
      <c r="BH282" s="199">
        <f>IF(N282="sníž. přenesená",J282,0)</f>
        <v>0</v>
      </c>
      <c r="BI282" s="199">
        <f>IF(N282="nulová",J282,0)</f>
        <v>0</v>
      </c>
      <c r="BJ282" s="18" t="s">
        <v>21</v>
      </c>
      <c r="BK282" s="199">
        <f>ROUND(I282*H282,2)</f>
        <v>0</v>
      </c>
      <c r="BL282" s="18" t="s">
        <v>131</v>
      </c>
      <c r="BM282" s="198" t="s">
        <v>1278</v>
      </c>
    </row>
    <row r="283" spans="1:65" s="14" customFormat="1" ht="11.25">
      <c r="B283" s="211"/>
      <c r="C283" s="212"/>
      <c r="D283" s="202" t="s">
        <v>231</v>
      </c>
      <c r="E283" s="213" t="s">
        <v>1</v>
      </c>
      <c r="F283" s="214" t="s">
        <v>1279</v>
      </c>
      <c r="G283" s="212"/>
      <c r="H283" s="215">
        <v>4.8</v>
      </c>
      <c r="I283" s="216"/>
      <c r="J283" s="212"/>
      <c r="K283" s="212"/>
      <c r="L283" s="217"/>
      <c r="M283" s="218"/>
      <c r="N283" s="219"/>
      <c r="O283" s="219"/>
      <c r="P283" s="219"/>
      <c r="Q283" s="219"/>
      <c r="R283" s="219"/>
      <c r="S283" s="219"/>
      <c r="T283" s="220"/>
      <c r="AT283" s="221" t="s">
        <v>231</v>
      </c>
      <c r="AU283" s="221" t="s">
        <v>93</v>
      </c>
      <c r="AV283" s="14" t="s">
        <v>93</v>
      </c>
      <c r="AW283" s="14" t="s">
        <v>41</v>
      </c>
      <c r="AX283" s="14" t="s">
        <v>21</v>
      </c>
      <c r="AY283" s="221" t="s">
        <v>132</v>
      </c>
    </row>
    <row r="284" spans="1:65" s="2" customFormat="1" ht="36">
      <c r="A284" s="35"/>
      <c r="B284" s="36"/>
      <c r="C284" s="187" t="s">
        <v>602</v>
      </c>
      <c r="D284" s="187" t="s">
        <v>135</v>
      </c>
      <c r="E284" s="188" t="s">
        <v>1280</v>
      </c>
      <c r="F284" s="189" t="s">
        <v>1281</v>
      </c>
      <c r="G284" s="190" t="s">
        <v>220</v>
      </c>
      <c r="H284" s="191">
        <v>60.38</v>
      </c>
      <c r="I284" s="192"/>
      <c r="J284" s="193">
        <f>ROUND(I284*H284,2)</f>
        <v>0</v>
      </c>
      <c r="K284" s="189" t="s">
        <v>221</v>
      </c>
      <c r="L284" s="40"/>
      <c r="M284" s="194" t="s">
        <v>1</v>
      </c>
      <c r="N284" s="195" t="s">
        <v>49</v>
      </c>
      <c r="O284" s="72"/>
      <c r="P284" s="196">
        <f>O284*H284</f>
        <v>0</v>
      </c>
      <c r="Q284" s="196">
        <v>5.1999999999999995E-4</v>
      </c>
      <c r="R284" s="196">
        <f>Q284*H284</f>
        <v>3.1397599999999998E-2</v>
      </c>
      <c r="S284" s="196">
        <v>0</v>
      </c>
      <c r="T284" s="197">
        <f>S284*H284</f>
        <v>0</v>
      </c>
      <c r="U284" s="35"/>
      <c r="V284" s="35"/>
      <c r="W284" s="35"/>
      <c r="X284" s="35"/>
      <c r="Y284" s="35"/>
      <c r="Z284" s="35"/>
      <c r="AA284" s="35"/>
      <c r="AB284" s="35"/>
      <c r="AC284" s="35"/>
      <c r="AD284" s="35"/>
      <c r="AE284" s="35"/>
      <c r="AR284" s="198" t="s">
        <v>131</v>
      </c>
      <c r="AT284" s="198" t="s">
        <v>135</v>
      </c>
      <c r="AU284" s="198" t="s">
        <v>93</v>
      </c>
      <c r="AY284" s="18" t="s">
        <v>132</v>
      </c>
      <c r="BE284" s="199">
        <f>IF(N284="základní",J284,0)</f>
        <v>0</v>
      </c>
      <c r="BF284" s="199">
        <f>IF(N284="snížená",J284,0)</f>
        <v>0</v>
      </c>
      <c r="BG284" s="199">
        <f>IF(N284="zákl. přenesená",J284,0)</f>
        <v>0</v>
      </c>
      <c r="BH284" s="199">
        <f>IF(N284="sníž. přenesená",J284,0)</f>
        <v>0</v>
      </c>
      <c r="BI284" s="199">
        <f>IF(N284="nulová",J284,0)</f>
        <v>0</v>
      </c>
      <c r="BJ284" s="18" t="s">
        <v>21</v>
      </c>
      <c r="BK284" s="199">
        <f>ROUND(I284*H284,2)</f>
        <v>0</v>
      </c>
      <c r="BL284" s="18" t="s">
        <v>131</v>
      </c>
      <c r="BM284" s="198" t="s">
        <v>1282</v>
      </c>
    </row>
    <row r="285" spans="1:65" s="14" customFormat="1" ht="11.25">
      <c r="B285" s="211"/>
      <c r="C285" s="212"/>
      <c r="D285" s="202" t="s">
        <v>231</v>
      </c>
      <c r="E285" s="213" t="s">
        <v>1</v>
      </c>
      <c r="F285" s="214" t="s">
        <v>1283</v>
      </c>
      <c r="G285" s="212"/>
      <c r="H285" s="215">
        <v>60.38</v>
      </c>
      <c r="I285" s="216"/>
      <c r="J285" s="212"/>
      <c r="K285" s="212"/>
      <c r="L285" s="217"/>
      <c r="M285" s="218"/>
      <c r="N285" s="219"/>
      <c r="O285" s="219"/>
      <c r="P285" s="219"/>
      <c r="Q285" s="219"/>
      <c r="R285" s="219"/>
      <c r="S285" s="219"/>
      <c r="T285" s="220"/>
      <c r="AT285" s="221" t="s">
        <v>231</v>
      </c>
      <c r="AU285" s="221" t="s">
        <v>93</v>
      </c>
      <c r="AV285" s="14" t="s">
        <v>93</v>
      </c>
      <c r="AW285" s="14" t="s">
        <v>41</v>
      </c>
      <c r="AX285" s="14" t="s">
        <v>21</v>
      </c>
      <c r="AY285" s="221" t="s">
        <v>132</v>
      </c>
    </row>
    <row r="286" spans="1:65" s="2" customFormat="1" ht="44.25" customHeight="1">
      <c r="A286" s="35"/>
      <c r="B286" s="36"/>
      <c r="C286" s="187" t="s">
        <v>607</v>
      </c>
      <c r="D286" s="187" t="s">
        <v>135</v>
      </c>
      <c r="E286" s="188" t="s">
        <v>1284</v>
      </c>
      <c r="F286" s="189" t="s">
        <v>1285</v>
      </c>
      <c r="G286" s="190" t="s">
        <v>220</v>
      </c>
      <c r="H286" s="191">
        <v>2</v>
      </c>
      <c r="I286" s="192"/>
      <c r="J286" s="193">
        <f>ROUND(I286*H286,2)</f>
        <v>0</v>
      </c>
      <c r="K286" s="189" t="s">
        <v>221</v>
      </c>
      <c r="L286" s="40"/>
      <c r="M286" s="194" t="s">
        <v>1</v>
      </c>
      <c r="N286" s="195" t="s">
        <v>49</v>
      </c>
      <c r="O286" s="72"/>
      <c r="P286" s="196">
        <f>O286*H286</f>
        <v>0</v>
      </c>
      <c r="Q286" s="196">
        <v>1.162E-2</v>
      </c>
      <c r="R286" s="196">
        <f>Q286*H286</f>
        <v>2.324E-2</v>
      </c>
      <c r="S286" s="196">
        <v>0</v>
      </c>
      <c r="T286" s="197">
        <f>S286*H286</f>
        <v>0</v>
      </c>
      <c r="U286" s="35"/>
      <c r="V286" s="35"/>
      <c r="W286" s="35"/>
      <c r="X286" s="35"/>
      <c r="Y286" s="35"/>
      <c r="Z286" s="35"/>
      <c r="AA286" s="35"/>
      <c r="AB286" s="35"/>
      <c r="AC286" s="35"/>
      <c r="AD286" s="35"/>
      <c r="AE286" s="35"/>
      <c r="AR286" s="198" t="s">
        <v>131</v>
      </c>
      <c r="AT286" s="198" t="s">
        <v>135</v>
      </c>
      <c r="AU286" s="198" t="s">
        <v>93</v>
      </c>
      <c r="AY286" s="18" t="s">
        <v>132</v>
      </c>
      <c r="BE286" s="199">
        <f>IF(N286="základní",J286,0)</f>
        <v>0</v>
      </c>
      <c r="BF286" s="199">
        <f>IF(N286="snížená",J286,0)</f>
        <v>0</v>
      </c>
      <c r="BG286" s="199">
        <f>IF(N286="zákl. přenesená",J286,0)</f>
        <v>0</v>
      </c>
      <c r="BH286" s="199">
        <f>IF(N286="sníž. přenesená",J286,0)</f>
        <v>0</v>
      </c>
      <c r="BI286" s="199">
        <f>IF(N286="nulová",J286,0)</f>
        <v>0</v>
      </c>
      <c r="BJ286" s="18" t="s">
        <v>21</v>
      </c>
      <c r="BK286" s="199">
        <f>ROUND(I286*H286,2)</f>
        <v>0</v>
      </c>
      <c r="BL286" s="18" t="s">
        <v>131</v>
      </c>
      <c r="BM286" s="198" t="s">
        <v>1286</v>
      </c>
    </row>
    <row r="287" spans="1:65" s="14" customFormat="1" ht="11.25">
      <c r="B287" s="211"/>
      <c r="C287" s="212"/>
      <c r="D287" s="202" t="s">
        <v>231</v>
      </c>
      <c r="E287" s="213" t="s">
        <v>1</v>
      </c>
      <c r="F287" s="214" t="s">
        <v>1287</v>
      </c>
      <c r="G287" s="212"/>
      <c r="H287" s="215">
        <v>2</v>
      </c>
      <c r="I287" s="216"/>
      <c r="J287" s="212"/>
      <c r="K287" s="212"/>
      <c r="L287" s="217"/>
      <c r="M287" s="218"/>
      <c r="N287" s="219"/>
      <c r="O287" s="219"/>
      <c r="P287" s="219"/>
      <c r="Q287" s="219"/>
      <c r="R287" s="219"/>
      <c r="S287" s="219"/>
      <c r="T287" s="220"/>
      <c r="AT287" s="221" t="s">
        <v>231</v>
      </c>
      <c r="AU287" s="221" t="s">
        <v>93</v>
      </c>
      <c r="AV287" s="14" t="s">
        <v>93</v>
      </c>
      <c r="AW287" s="14" t="s">
        <v>41</v>
      </c>
      <c r="AX287" s="14" t="s">
        <v>21</v>
      </c>
      <c r="AY287" s="221" t="s">
        <v>132</v>
      </c>
    </row>
    <row r="288" spans="1:65" s="12" customFormat="1" ht="22.9" customHeight="1">
      <c r="B288" s="171"/>
      <c r="C288" s="172"/>
      <c r="D288" s="173" t="s">
        <v>83</v>
      </c>
      <c r="E288" s="185" t="s">
        <v>167</v>
      </c>
      <c r="F288" s="185" t="s">
        <v>1042</v>
      </c>
      <c r="G288" s="172"/>
      <c r="H288" s="172"/>
      <c r="I288" s="175"/>
      <c r="J288" s="186">
        <f>BK288</f>
        <v>0</v>
      </c>
      <c r="K288" s="172"/>
      <c r="L288" s="177"/>
      <c r="M288" s="178"/>
      <c r="N288" s="179"/>
      <c r="O288" s="179"/>
      <c r="P288" s="180">
        <f>SUM(P289:P323)</f>
        <v>0</v>
      </c>
      <c r="Q288" s="179"/>
      <c r="R288" s="180">
        <f>SUM(R289:R323)</f>
        <v>12.255918750000001</v>
      </c>
      <c r="S288" s="179"/>
      <c r="T288" s="181">
        <f>SUM(T289:T323)</f>
        <v>98.438999999999993</v>
      </c>
      <c r="AR288" s="182" t="s">
        <v>21</v>
      </c>
      <c r="AT288" s="183" t="s">
        <v>83</v>
      </c>
      <c r="AU288" s="183" t="s">
        <v>21</v>
      </c>
      <c r="AY288" s="182" t="s">
        <v>132</v>
      </c>
      <c r="BK288" s="184">
        <f>SUM(BK289:BK323)</f>
        <v>0</v>
      </c>
    </row>
    <row r="289" spans="1:65" s="2" customFormat="1" ht="48">
      <c r="A289" s="35"/>
      <c r="B289" s="36"/>
      <c r="C289" s="187" t="s">
        <v>614</v>
      </c>
      <c r="D289" s="187" t="s">
        <v>135</v>
      </c>
      <c r="E289" s="188" t="s">
        <v>1288</v>
      </c>
      <c r="F289" s="189" t="s">
        <v>1289</v>
      </c>
      <c r="G289" s="190" t="s">
        <v>478</v>
      </c>
      <c r="H289" s="191">
        <v>3.8</v>
      </c>
      <c r="I289" s="192"/>
      <c r="J289" s="193">
        <f>ROUND(I289*H289,2)</f>
        <v>0</v>
      </c>
      <c r="K289" s="189" t="s">
        <v>221</v>
      </c>
      <c r="L289" s="40"/>
      <c r="M289" s="194" t="s">
        <v>1</v>
      </c>
      <c r="N289" s="195" t="s">
        <v>49</v>
      </c>
      <c r="O289" s="72"/>
      <c r="P289" s="196">
        <f>O289*H289</f>
        <v>0</v>
      </c>
      <c r="Q289" s="196">
        <v>0.20219000000000001</v>
      </c>
      <c r="R289" s="196">
        <f>Q289*H289</f>
        <v>0.76832199999999995</v>
      </c>
      <c r="S289" s="196">
        <v>0</v>
      </c>
      <c r="T289" s="197">
        <f>S289*H289</f>
        <v>0</v>
      </c>
      <c r="U289" s="35"/>
      <c r="V289" s="35"/>
      <c r="W289" s="35"/>
      <c r="X289" s="35"/>
      <c r="Y289" s="35"/>
      <c r="Z289" s="35"/>
      <c r="AA289" s="35"/>
      <c r="AB289" s="35"/>
      <c r="AC289" s="35"/>
      <c r="AD289" s="35"/>
      <c r="AE289" s="35"/>
      <c r="AR289" s="198" t="s">
        <v>131</v>
      </c>
      <c r="AT289" s="198" t="s">
        <v>135</v>
      </c>
      <c r="AU289" s="198" t="s">
        <v>93</v>
      </c>
      <c r="AY289" s="18" t="s">
        <v>132</v>
      </c>
      <c r="BE289" s="199">
        <f>IF(N289="základní",J289,0)</f>
        <v>0</v>
      </c>
      <c r="BF289" s="199">
        <f>IF(N289="snížená",J289,0)</f>
        <v>0</v>
      </c>
      <c r="BG289" s="199">
        <f>IF(N289="zákl. přenesená",J289,0)</f>
        <v>0</v>
      </c>
      <c r="BH289" s="199">
        <f>IF(N289="sníž. přenesená",J289,0)</f>
        <v>0</v>
      </c>
      <c r="BI289" s="199">
        <f>IF(N289="nulová",J289,0)</f>
        <v>0</v>
      </c>
      <c r="BJ289" s="18" t="s">
        <v>21</v>
      </c>
      <c r="BK289" s="199">
        <f>ROUND(I289*H289,2)</f>
        <v>0</v>
      </c>
      <c r="BL289" s="18" t="s">
        <v>131</v>
      </c>
      <c r="BM289" s="198" t="s">
        <v>1290</v>
      </c>
    </row>
    <row r="290" spans="1:65" s="14" customFormat="1" ht="11.25">
      <c r="B290" s="211"/>
      <c r="C290" s="212"/>
      <c r="D290" s="202" t="s">
        <v>231</v>
      </c>
      <c r="E290" s="213" t="s">
        <v>1</v>
      </c>
      <c r="F290" s="214" t="s">
        <v>1291</v>
      </c>
      <c r="G290" s="212"/>
      <c r="H290" s="215">
        <v>3.8</v>
      </c>
      <c r="I290" s="216"/>
      <c r="J290" s="212"/>
      <c r="K290" s="212"/>
      <c r="L290" s="217"/>
      <c r="M290" s="218"/>
      <c r="N290" s="219"/>
      <c r="O290" s="219"/>
      <c r="P290" s="219"/>
      <c r="Q290" s="219"/>
      <c r="R290" s="219"/>
      <c r="S290" s="219"/>
      <c r="T290" s="220"/>
      <c r="AT290" s="221" t="s">
        <v>231</v>
      </c>
      <c r="AU290" s="221" t="s">
        <v>93</v>
      </c>
      <c r="AV290" s="14" t="s">
        <v>93</v>
      </c>
      <c r="AW290" s="14" t="s">
        <v>41</v>
      </c>
      <c r="AX290" s="14" t="s">
        <v>21</v>
      </c>
      <c r="AY290" s="221" t="s">
        <v>132</v>
      </c>
    </row>
    <row r="291" spans="1:65" s="2" customFormat="1" ht="16.5" customHeight="1">
      <c r="A291" s="35"/>
      <c r="B291" s="36"/>
      <c r="C291" s="222" t="s">
        <v>619</v>
      </c>
      <c r="D291" s="222" t="s">
        <v>270</v>
      </c>
      <c r="E291" s="223" t="s">
        <v>822</v>
      </c>
      <c r="F291" s="224" t="s">
        <v>823</v>
      </c>
      <c r="G291" s="225" t="s">
        <v>478</v>
      </c>
      <c r="H291" s="226">
        <v>3.8</v>
      </c>
      <c r="I291" s="227"/>
      <c r="J291" s="228">
        <f>ROUND(I291*H291,2)</f>
        <v>0</v>
      </c>
      <c r="K291" s="224" t="s">
        <v>221</v>
      </c>
      <c r="L291" s="229"/>
      <c r="M291" s="230" t="s">
        <v>1</v>
      </c>
      <c r="N291" s="231" t="s">
        <v>49</v>
      </c>
      <c r="O291" s="72"/>
      <c r="P291" s="196">
        <f>O291*H291</f>
        <v>0</v>
      </c>
      <c r="Q291" s="196">
        <v>5.8000000000000003E-2</v>
      </c>
      <c r="R291" s="196">
        <f>Q291*H291</f>
        <v>0.22040000000000001</v>
      </c>
      <c r="S291" s="196">
        <v>0</v>
      </c>
      <c r="T291" s="197">
        <f>S291*H291</f>
        <v>0</v>
      </c>
      <c r="U291" s="35"/>
      <c r="V291" s="35"/>
      <c r="W291" s="35"/>
      <c r="X291" s="35"/>
      <c r="Y291" s="35"/>
      <c r="Z291" s="35"/>
      <c r="AA291" s="35"/>
      <c r="AB291" s="35"/>
      <c r="AC291" s="35"/>
      <c r="AD291" s="35"/>
      <c r="AE291" s="35"/>
      <c r="AR291" s="198" t="s">
        <v>163</v>
      </c>
      <c r="AT291" s="198" t="s">
        <v>270</v>
      </c>
      <c r="AU291" s="198" t="s">
        <v>93</v>
      </c>
      <c r="AY291" s="18" t="s">
        <v>132</v>
      </c>
      <c r="BE291" s="199">
        <f>IF(N291="základní",J291,0)</f>
        <v>0</v>
      </c>
      <c r="BF291" s="199">
        <f>IF(N291="snížená",J291,0)</f>
        <v>0</v>
      </c>
      <c r="BG291" s="199">
        <f>IF(N291="zákl. přenesená",J291,0)</f>
        <v>0</v>
      </c>
      <c r="BH291" s="199">
        <f>IF(N291="sníž. přenesená",J291,0)</f>
        <v>0</v>
      </c>
      <c r="BI291" s="199">
        <f>IF(N291="nulová",J291,0)</f>
        <v>0</v>
      </c>
      <c r="BJ291" s="18" t="s">
        <v>21</v>
      </c>
      <c r="BK291" s="199">
        <f>ROUND(I291*H291,2)</f>
        <v>0</v>
      </c>
      <c r="BL291" s="18" t="s">
        <v>131</v>
      </c>
      <c r="BM291" s="198" t="s">
        <v>1292</v>
      </c>
    </row>
    <row r="292" spans="1:65" s="2" customFormat="1" ht="33" customHeight="1">
      <c r="A292" s="35"/>
      <c r="B292" s="36"/>
      <c r="C292" s="187" t="s">
        <v>625</v>
      </c>
      <c r="D292" s="187" t="s">
        <v>135</v>
      </c>
      <c r="E292" s="188" t="s">
        <v>1293</v>
      </c>
      <c r="F292" s="189" t="s">
        <v>1294</v>
      </c>
      <c r="G292" s="190" t="s">
        <v>478</v>
      </c>
      <c r="H292" s="191">
        <v>25.5</v>
      </c>
      <c r="I292" s="192"/>
      <c r="J292" s="193">
        <f>ROUND(I292*H292,2)</f>
        <v>0</v>
      </c>
      <c r="K292" s="189" t="s">
        <v>221</v>
      </c>
      <c r="L292" s="40"/>
      <c r="M292" s="194" t="s">
        <v>1</v>
      </c>
      <c r="N292" s="195" t="s">
        <v>49</v>
      </c>
      <c r="O292" s="72"/>
      <c r="P292" s="196">
        <f>O292*H292</f>
        <v>0</v>
      </c>
      <c r="Q292" s="196">
        <v>4.1250000000000002E-2</v>
      </c>
      <c r="R292" s="196">
        <f>Q292*H292</f>
        <v>1.0518750000000001</v>
      </c>
      <c r="S292" s="196">
        <v>0</v>
      </c>
      <c r="T292" s="197">
        <f>S292*H292</f>
        <v>0</v>
      </c>
      <c r="U292" s="35"/>
      <c r="V292" s="35"/>
      <c r="W292" s="35"/>
      <c r="X292" s="35"/>
      <c r="Y292" s="35"/>
      <c r="Z292" s="35"/>
      <c r="AA292" s="35"/>
      <c r="AB292" s="35"/>
      <c r="AC292" s="35"/>
      <c r="AD292" s="35"/>
      <c r="AE292" s="35"/>
      <c r="AR292" s="198" t="s">
        <v>131</v>
      </c>
      <c r="AT292" s="198" t="s">
        <v>135</v>
      </c>
      <c r="AU292" s="198" t="s">
        <v>93</v>
      </c>
      <c r="AY292" s="18" t="s">
        <v>132</v>
      </c>
      <c r="BE292" s="199">
        <f>IF(N292="základní",J292,0)</f>
        <v>0</v>
      </c>
      <c r="BF292" s="199">
        <f>IF(N292="snížená",J292,0)</f>
        <v>0</v>
      </c>
      <c r="BG292" s="199">
        <f>IF(N292="zákl. přenesená",J292,0)</f>
        <v>0</v>
      </c>
      <c r="BH292" s="199">
        <f>IF(N292="sníž. přenesená",J292,0)</f>
        <v>0</v>
      </c>
      <c r="BI292" s="199">
        <f>IF(N292="nulová",J292,0)</f>
        <v>0</v>
      </c>
      <c r="BJ292" s="18" t="s">
        <v>21</v>
      </c>
      <c r="BK292" s="199">
        <f>ROUND(I292*H292,2)</f>
        <v>0</v>
      </c>
      <c r="BL292" s="18" t="s">
        <v>131</v>
      </c>
      <c r="BM292" s="198" t="s">
        <v>1295</v>
      </c>
    </row>
    <row r="293" spans="1:65" s="14" customFormat="1" ht="11.25">
      <c r="B293" s="211"/>
      <c r="C293" s="212"/>
      <c r="D293" s="202" t="s">
        <v>231</v>
      </c>
      <c r="E293" s="213" t="s">
        <v>1</v>
      </c>
      <c r="F293" s="214" t="s">
        <v>1209</v>
      </c>
      <c r="G293" s="212"/>
      <c r="H293" s="215">
        <v>25.5</v>
      </c>
      <c r="I293" s="216"/>
      <c r="J293" s="212"/>
      <c r="K293" s="212"/>
      <c r="L293" s="217"/>
      <c r="M293" s="218"/>
      <c r="N293" s="219"/>
      <c r="O293" s="219"/>
      <c r="P293" s="219"/>
      <c r="Q293" s="219"/>
      <c r="R293" s="219"/>
      <c r="S293" s="219"/>
      <c r="T293" s="220"/>
      <c r="AT293" s="221" t="s">
        <v>231</v>
      </c>
      <c r="AU293" s="221" t="s">
        <v>93</v>
      </c>
      <c r="AV293" s="14" t="s">
        <v>93</v>
      </c>
      <c r="AW293" s="14" t="s">
        <v>41</v>
      </c>
      <c r="AX293" s="14" t="s">
        <v>21</v>
      </c>
      <c r="AY293" s="221" t="s">
        <v>132</v>
      </c>
    </row>
    <row r="294" spans="1:65" s="2" customFormat="1" ht="16.5" customHeight="1">
      <c r="A294" s="35"/>
      <c r="B294" s="36"/>
      <c r="C294" s="222" t="s">
        <v>630</v>
      </c>
      <c r="D294" s="222" t="s">
        <v>270</v>
      </c>
      <c r="E294" s="223" t="s">
        <v>1296</v>
      </c>
      <c r="F294" s="224" t="s">
        <v>1297</v>
      </c>
      <c r="G294" s="225" t="s">
        <v>478</v>
      </c>
      <c r="H294" s="226">
        <v>25.5</v>
      </c>
      <c r="I294" s="227"/>
      <c r="J294" s="228">
        <f>ROUND(I294*H294,2)</f>
        <v>0</v>
      </c>
      <c r="K294" s="224" t="s">
        <v>1009</v>
      </c>
      <c r="L294" s="229"/>
      <c r="M294" s="230" t="s">
        <v>1</v>
      </c>
      <c r="N294" s="231" t="s">
        <v>49</v>
      </c>
      <c r="O294" s="72"/>
      <c r="P294" s="196">
        <f>O294*H294</f>
        <v>0</v>
      </c>
      <c r="Q294" s="196">
        <v>0.2</v>
      </c>
      <c r="R294" s="196">
        <f>Q294*H294</f>
        <v>5.1000000000000005</v>
      </c>
      <c r="S294" s="196">
        <v>0</v>
      </c>
      <c r="T294" s="197">
        <f>S294*H294</f>
        <v>0</v>
      </c>
      <c r="U294" s="35"/>
      <c r="V294" s="35"/>
      <c r="W294" s="35"/>
      <c r="X294" s="35"/>
      <c r="Y294" s="35"/>
      <c r="Z294" s="35"/>
      <c r="AA294" s="35"/>
      <c r="AB294" s="35"/>
      <c r="AC294" s="35"/>
      <c r="AD294" s="35"/>
      <c r="AE294" s="35"/>
      <c r="AR294" s="198" t="s">
        <v>163</v>
      </c>
      <c r="AT294" s="198" t="s">
        <v>270</v>
      </c>
      <c r="AU294" s="198" t="s">
        <v>93</v>
      </c>
      <c r="AY294" s="18" t="s">
        <v>132</v>
      </c>
      <c r="BE294" s="199">
        <f>IF(N294="základní",J294,0)</f>
        <v>0</v>
      </c>
      <c r="BF294" s="199">
        <f>IF(N294="snížená",J294,0)</f>
        <v>0</v>
      </c>
      <c r="BG294" s="199">
        <f>IF(N294="zákl. přenesená",J294,0)</f>
        <v>0</v>
      </c>
      <c r="BH294" s="199">
        <f>IF(N294="sníž. přenesená",J294,0)</f>
        <v>0</v>
      </c>
      <c r="BI294" s="199">
        <f>IF(N294="nulová",J294,0)</f>
        <v>0</v>
      </c>
      <c r="BJ294" s="18" t="s">
        <v>21</v>
      </c>
      <c r="BK294" s="199">
        <f>ROUND(I294*H294,2)</f>
        <v>0</v>
      </c>
      <c r="BL294" s="18" t="s">
        <v>131</v>
      </c>
      <c r="BM294" s="198" t="s">
        <v>1298</v>
      </c>
    </row>
    <row r="295" spans="1:65" s="2" customFormat="1" ht="36">
      <c r="A295" s="35"/>
      <c r="B295" s="36"/>
      <c r="C295" s="187" t="s">
        <v>638</v>
      </c>
      <c r="D295" s="187" t="s">
        <v>135</v>
      </c>
      <c r="E295" s="188" t="s">
        <v>1299</v>
      </c>
      <c r="F295" s="189" t="s">
        <v>1300</v>
      </c>
      <c r="G295" s="190" t="s">
        <v>478</v>
      </c>
      <c r="H295" s="191">
        <v>23.6</v>
      </c>
      <c r="I295" s="192"/>
      <c r="J295" s="193">
        <f>ROUND(I295*H295,2)</f>
        <v>0</v>
      </c>
      <c r="K295" s="189" t="s">
        <v>221</v>
      </c>
      <c r="L295" s="40"/>
      <c r="M295" s="194" t="s">
        <v>1</v>
      </c>
      <c r="N295" s="195" t="s">
        <v>49</v>
      </c>
      <c r="O295" s="72"/>
      <c r="P295" s="196">
        <f>O295*H295</f>
        <v>0</v>
      </c>
      <c r="Q295" s="196">
        <v>4.4999999999999999E-4</v>
      </c>
      <c r="R295" s="196">
        <f>Q295*H295</f>
        <v>1.0620000000000001E-2</v>
      </c>
      <c r="S295" s="196">
        <v>0</v>
      </c>
      <c r="T295" s="197">
        <f>S295*H295</f>
        <v>0</v>
      </c>
      <c r="U295" s="35"/>
      <c r="V295" s="35"/>
      <c r="W295" s="35"/>
      <c r="X295" s="35"/>
      <c r="Y295" s="35"/>
      <c r="Z295" s="35"/>
      <c r="AA295" s="35"/>
      <c r="AB295" s="35"/>
      <c r="AC295" s="35"/>
      <c r="AD295" s="35"/>
      <c r="AE295" s="35"/>
      <c r="AR295" s="198" t="s">
        <v>131</v>
      </c>
      <c r="AT295" s="198" t="s">
        <v>135</v>
      </c>
      <c r="AU295" s="198" t="s">
        <v>93</v>
      </c>
      <c r="AY295" s="18" t="s">
        <v>132</v>
      </c>
      <c r="BE295" s="199">
        <f>IF(N295="základní",J295,0)</f>
        <v>0</v>
      </c>
      <c r="BF295" s="199">
        <f>IF(N295="snížená",J295,0)</f>
        <v>0</v>
      </c>
      <c r="BG295" s="199">
        <f>IF(N295="zákl. přenesená",J295,0)</f>
        <v>0</v>
      </c>
      <c r="BH295" s="199">
        <f>IF(N295="sníž. přenesená",J295,0)</f>
        <v>0</v>
      </c>
      <c r="BI295" s="199">
        <f>IF(N295="nulová",J295,0)</f>
        <v>0</v>
      </c>
      <c r="BJ295" s="18" t="s">
        <v>21</v>
      </c>
      <c r="BK295" s="199">
        <f>ROUND(I295*H295,2)</f>
        <v>0</v>
      </c>
      <c r="BL295" s="18" t="s">
        <v>131</v>
      </c>
      <c r="BM295" s="198" t="s">
        <v>1301</v>
      </c>
    </row>
    <row r="296" spans="1:65" s="14" customFormat="1" ht="11.25">
      <c r="B296" s="211"/>
      <c r="C296" s="212"/>
      <c r="D296" s="202" t="s">
        <v>231</v>
      </c>
      <c r="E296" s="213" t="s">
        <v>1</v>
      </c>
      <c r="F296" s="214" t="s">
        <v>1302</v>
      </c>
      <c r="G296" s="212"/>
      <c r="H296" s="215">
        <v>23.6</v>
      </c>
      <c r="I296" s="216"/>
      <c r="J296" s="212"/>
      <c r="K296" s="212"/>
      <c r="L296" s="217"/>
      <c r="M296" s="218"/>
      <c r="N296" s="219"/>
      <c r="O296" s="219"/>
      <c r="P296" s="219"/>
      <c r="Q296" s="219"/>
      <c r="R296" s="219"/>
      <c r="S296" s="219"/>
      <c r="T296" s="220"/>
      <c r="AT296" s="221" t="s">
        <v>231</v>
      </c>
      <c r="AU296" s="221" t="s">
        <v>93</v>
      </c>
      <c r="AV296" s="14" t="s">
        <v>93</v>
      </c>
      <c r="AW296" s="14" t="s">
        <v>41</v>
      </c>
      <c r="AX296" s="14" t="s">
        <v>21</v>
      </c>
      <c r="AY296" s="221" t="s">
        <v>132</v>
      </c>
    </row>
    <row r="297" spans="1:65" s="2" customFormat="1" ht="24">
      <c r="A297" s="35"/>
      <c r="B297" s="36"/>
      <c r="C297" s="187" t="s">
        <v>644</v>
      </c>
      <c r="D297" s="187" t="s">
        <v>135</v>
      </c>
      <c r="E297" s="188" t="s">
        <v>1303</v>
      </c>
      <c r="F297" s="189" t="s">
        <v>1304</v>
      </c>
      <c r="G297" s="190" t="s">
        <v>220</v>
      </c>
      <c r="H297" s="191">
        <v>246.245</v>
      </c>
      <c r="I297" s="192"/>
      <c r="J297" s="193">
        <f>ROUND(I297*H297,2)</f>
        <v>0</v>
      </c>
      <c r="K297" s="189" t="s">
        <v>221</v>
      </c>
      <c r="L297" s="40"/>
      <c r="M297" s="194" t="s">
        <v>1</v>
      </c>
      <c r="N297" s="195" t="s">
        <v>49</v>
      </c>
      <c r="O297" s="72"/>
      <c r="P297" s="196">
        <f>O297*H297</f>
        <v>0</v>
      </c>
      <c r="Q297" s="196">
        <v>6.8999999999999997E-4</v>
      </c>
      <c r="R297" s="196">
        <f>Q297*H297</f>
        <v>0.16990905000000001</v>
      </c>
      <c r="S297" s="196">
        <v>0</v>
      </c>
      <c r="T297" s="197">
        <f>S297*H297</f>
        <v>0</v>
      </c>
      <c r="U297" s="35"/>
      <c r="V297" s="35"/>
      <c r="W297" s="35"/>
      <c r="X297" s="35"/>
      <c r="Y297" s="35"/>
      <c r="Z297" s="35"/>
      <c r="AA297" s="35"/>
      <c r="AB297" s="35"/>
      <c r="AC297" s="35"/>
      <c r="AD297" s="35"/>
      <c r="AE297" s="35"/>
      <c r="AR297" s="198" t="s">
        <v>131</v>
      </c>
      <c r="AT297" s="198" t="s">
        <v>135</v>
      </c>
      <c r="AU297" s="198" t="s">
        <v>93</v>
      </c>
      <c r="AY297" s="18" t="s">
        <v>132</v>
      </c>
      <c r="BE297" s="199">
        <f>IF(N297="základní",J297,0)</f>
        <v>0</v>
      </c>
      <c r="BF297" s="199">
        <f>IF(N297="snížená",J297,0)</f>
        <v>0</v>
      </c>
      <c r="BG297" s="199">
        <f>IF(N297="zákl. přenesená",J297,0)</f>
        <v>0</v>
      </c>
      <c r="BH297" s="199">
        <f>IF(N297="sníž. přenesená",J297,0)</f>
        <v>0</v>
      </c>
      <c r="BI297" s="199">
        <f>IF(N297="nulová",J297,0)</f>
        <v>0</v>
      </c>
      <c r="BJ297" s="18" t="s">
        <v>21</v>
      </c>
      <c r="BK297" s="199">
        <f>ROUND(I297*H297,2)</f>
        <v>0</v>
      </c>
      <c r="BL297" s="18" t="s">
        <v>131</v>
      </c>
      <c r="BM297" s="198" t="s">
        <v>1305</v>
      </c>
    </row>
    <row r="298" spans="1:65" s="13" customFormat="1" ht="11.25">
      <c r="B298" s="200"/>
      <c r="C298" s="201"/>
      <c r="D298" s="202" t="s">
        <v>231</v>
      </c>
      <c r="E298" s="203" t="s">
        <v>1</v>
      </c>
      <c r="F298" s="204" t="s">
        <v>1192</v>
      </c>
      <c r="G298" s="201"/>
      <c r="H298" s="203" t="s">
        <v>1</v>
      </c>
      <c r="I298" s="205"/>
      <c r="J298" s="201"/>
      <c r="K298" s="201"/>
      <c r="L298" s="206"/>
      <c r="M298" s="207"/>
      <c r="N298" s="208"/>
      <c r="O298" s="208"/>
      <c r="P298" s="208"/>
      <c r="Q298" s="208"/>
      <c r="R298" s="208"/>
      <c r="S298" s="208"/>
      <c r="T298" s="209"/>
      <c r="AT298" s="210" t="s">
        <v>231</v>
      </c>
      <c r="AU298" s="210" t="s">
        <v>93</v>
      </c>
      <c r="AV298" s="13" t="s">
        <v>21</v>
      </c>
      <c r="AW298" s="13" t="s">
        <v>41</v>
      </c>
      <c r="AX298" s="13" t="s">
        <v>84</v>
      </c>
      <c r="AY298" s="210" t="s">
        <v>132</v>
      </c>
    </row>
    <row r="299" spans="1:65" s="14" customFormat="1" ht="11.25">
      <c r="B299" s="211"/>
      <c r="C299" s="212"/>
      <c r="D299" s="202" t="s">
        <v>231</v>
      </c>
      <c r="E299" s="213" t="s">
        <v>1</v>
      </c>
      <c r="F299" s="214" t="s">
        <v>1198</v>
      </c>
      <c r="G299" s="212"/>
      <c r="H299" s="215">
        <v>16.86</v>
      </c>
      <c r="I299" s="216"/>
      <c r="J299" s="212"/>
      <c r="K299" s="212"/>
      <c r="L299" s="217"/>
      <c r="M299" s="218"/>
      <c r="N299" s="219"/>
      <c r="O299" s="219"/>
      <c r="P299" s="219"/>
      <c r="Q299" s="219"/>
      <c r="R299" s="219"/>
      <c r="S299" s="219"/>
      <c r="T299" s="220"/>
      <c r="AT299" s="221" t="s">
        <v>231</v>
      </c>
      <c r="AU299" s="221" t="s">
        <v>93</v>
      </c>
      <c r="AV299" s="14" t="s">
        <v>93</v>
      </c>
      <c r="AW299" s="14" t="s">
        <v>41</v>
      </c>
      <c r="AX299" s="14" t="s">
        <v>84</v>
      </c>
      <c r="AY299" s="221" t="s">
        <v>132</v>
      </c>
    </row>
    <row r="300" spans="1:65" s="13" customFormat="1" ht="11.25">
      <c r="B300" s="200"/>
      <c r="C300" s="201"/>
      <c r="D300" s="202" t="s">
        <v>231</v>
      </c>
      <c r="E300" s="203" t="s">
        <v>1</v>
      </c>
      <c r="F300" s="204" t="s">
        <v>1194</v>
      </c>
      <c r="G300" s="201"/>
      <c r="H300" s="203" t="s">
        <v>1</v>
      </c>
      <c r="I300" s="205"/>
      <c r="J300" s="201"/>
      <c r="K300" s="201"/>
      <c r="L300" s="206"/>
      <c r="M300" s="207"/>
      <c r="N300" s="208"/>
      <c r="O300" s="208"/>
      <c r="P300" s="208"/>
      <c r="Q300" s="208"/>
      <c r="R300" s="208"/>
      <c r="S300" s="208"/>
      <c r="T300" s="209"/>
      <c r="AT300" s="210" t="s">
        <v>231</v>
      </c>
      <c r="AU300" s="210" t="s">
        <v>93</v>
      </c>
      <c r="AV300" s="13" t="s">
        <v>21</v>
      </c>
      <c r="AW300" s="13" t="s">
        <v>41</v>
      </c>
      <c r="AX300" s="13" t="s">
        <v>84</v>
      </c>
      <c r="AY300" s="210" t="s">
        <v>132</v>
      </c>
    </row>
    <row r="301" spans="1:65" s="14" customFormat="1" ht="11.25">
      <c r="B301" s="211"/>
      <c r="C301" s="212"/>
      <c r="D301" s="202" t="s">
        <v>231</v>
      </c>
      <c r="E301" s="213" t="s">
        <v>1</v>
      </c>
      <c r="F301" s="214" t="s">
        <v>1199</v>
      </c>
      <c r="G301" s="212"/>
      <c r="H301" s="215">
        <v>25.07</v>
      </c>
      <c r="I301" s="216"/>
      <c r="J301" s="212"/>
      <c r="K301" s="212"/>
      <c r="L301" s="217"/>
      <c r="M301" s="218"/>
      <c r="N301" s="219"/>
      <c r="O301" s="219"/>
      <c r="P301" s="219"/>
      <c r="Q301" s="219"/>
      <c r="R301" s="219"/>
      <c r="S301" s="219"/>
      <c r="T301" s="220"/>
      <c r="AT301" s="221" t="s">
        <v>231</v>
      </c>
      <c r="AU301" s="221" t="s">
        <v>93</v>
      </c>
      <c r="AV301" s="14" t="s">
        <v>93</v>
      </c>
      <c r="AW301" s="14" t="s">
        <v>41</v>
      </c>
      <c r="AX301" s="14" t="s">
        <v>84</v>
      </c>
      <c r="AY301" s="221" t="s">
        <v>132</v>
      </c>
    </row>
    <row r="302" spans="1:65" s="13" customFormat="1" ht="11.25">
      <c r="B302" s="200"/>
      <c r="C302" s="201"/>
      <c r="D302" s="202" t="s">
        <v>231</v>
      </c>
      <c r="E302" s="203" t="s">
        <v>1</v>
      </c>
      <c r="F302" s="204" t="s">
        <v>1306</v>
      </c>
      <c r="G302" s="201"/>
      <c r="H302" s="203" t="s">
        <v>1</v>
      </c>
      <c r="I302" s="205"/>
      <c r="J302" s="201"/>
      <c r="K302" s="201"/>
      <c r="L302" s="206"/>
      <c r="M302" s="207"/>
      <c r="N302" s="208"/>
      <c r="O302" s="208"/>
      <c r="P302" s="208"/>
      <c r="Q302" s="208"/>
      <c r="R302" s="208"/>
      <c r="S302" s="208"/>
      <c r="T302" s="209"/>
      <c r="AT302" s="210" t="s">
        <v>231</v>
      </c>
      <c r="AU302" s="210" t="s">
        <v>93</v>
      </c>
      <c r="AV302" s="13" t="s">
        <v>21</v>
      </c>
      <c r="AW302" s="13" t="s">
        <v>41</v>
      </c>
      <c r="AX302" s="13" t="s">
        <v>84</v>
      </c>
      <c r="AY302" s="210" t="s">
        <v>132</v>
      </c>
    </row>
    <row r="303" spans="1:65" s="14" customFormat="1" ht="22.5">
      <c r="B303" s="211"/>
      <c r="C303" s="212"/>
      <c r="D303" s="202" t="s">
        <v>231</v>
      </c>
      <c r="E303" s="213" t="s">
        <v>1</v>
      </c>
      <c r="F303" s="214" t="s">
        <v>1181</v>
      </c>
      <c r="G303" s="212"/>
      <c r="H303" s="215">
        <v>71.36</v>
      </c>
      <c r="I303" s="216"/>
      <c r="J303" s="212"/>
      <c r="K303" s="212"/>
      <c r="L303" s="217"/>
      <c r="M303" s="218"/>
      <c r="N303" s="219"/>
      <c r="O303" s="219"/>
      <c r="P303" s="219"/>
      <c r="Q303" s="219"/>
      <c r="R303" s="219"/>
      <c r="S303" s="219"/>
      <c r="T303" s="220"/>
      <c r="AT303" s="221" t="s">
        <v>231</v>
      </c>
      <c r="AU303" s="221" t="s">
        <v>93</v>
      </c>
      <c r="AV303" s="14" t="s">
        <v>93</v>
      </c>
      <c r="AW303" s="14" t="s">
        <v>41</v>
      </c>
      <c r="AX303" s="14" t="s">
        <v>84</v>
      </c>
      <c r="AY303" s="221" t="s">
        <v>132</v>
      </c>
    </row>
    <row r="304" spans="1:65" s="14" customFormat="1" ht="11.25">
      <c r="B304" s="211"/>
      <c r="C304" s="212"/>
      <c r="D304" s="202" t="s">
        <v>231</v>
      </c>
      <c r="E304" s="213" t="s">
        <v>1</v>
      </c>
      <c r="F304" s="214" t="s">
        <v>1307</v>
      </c>
      <c r="G304" s="212"/>
      <c r="H304" s="215">
        <v>28.454999999999998</v>
      </c>
      <c r="I304" s="216"/>
      <c r="J304" s="212"/>
      <c r="K304" s="212"/>
      <c r="L304" s="217"/>
      <c r="M304" s="218"/>
      <c r="N304" s="219"/>
      <c r="O304" s="219"/>
      <c r="P304" s="219"/>
      <c r="Q304" s="219"/>
      <c r="R304" s="219"/>
      <c r="S304" s="219"/>
      <c r="T304" s="220"/>
      <c r="AT304" s="221" t="s">
        <v>231</v>
      </c>
      <c r="AU304" s="221" t="s">
        <v>93</v>
      </c>
      <c r="AV304" s="14" t="s">
        <v>93</v>
      </c>
      <c r="AW304" s="14" t="s">
        <v>41</v>
      </c>
      <c r="AX304" s="14" t="s">
        <v>84</v>
      </c>
      <c r="AY304" s="221" t="s">
        <v>132</v>
      </c>
    </row>
    <row r="305" spans="1:65" s="14" customFormat="1" ht="11.25">
      <c r="B305" s="211"/>
      <c r="C305" s="212"/>
      <c r="D305" s="202" t="s">
        <v>231</v>
      </c>
      <c r="E305" s="213" t="s">
        <v>1</v>
      </c>
      <c r="F305" s="214" t="s">
        <v>1308</v>
      </c>
      <c r="G305" s="212"/>
      <c r="H305" s="215">
        <v>57.5</v>
      </c>
      <c r="I305" s="216"/>
      <c r="J305" s="212"/>
      <c r="K305" s="212"/>
      <c r="L305" s="217"/>
      <c r="M305" s="218"/>
      <c r="N305" s="219"/>
      <c r="O305" s="219"/>
      <c r="P305" s="219"/>
      <c r="Q305" s="219"/>
      <c r="R305" s="219"/>
      <c r="S305" s="219"/>
      <c r="T305" s="220"/>
      <c r="AT305" s="221" t="s">
        <v>231</v>
      </c>
      <c r="AU305" s="221" t="s">
        <v>93</v>
      </c>
      <c r="AV305" s="14" t="s">
        <v>93</v>
      </c>
      <c r="AW305" s="14" t="s">
        <v>41</v>
      </c>
      <c r="AX305" s="14" t="s">
        <v>84</v>
      </c>
      <c r="AY305" s="221" t="s">
        <v>132</v>
      </c>
    </row>
    <row r="306" spans="1:65" s="14" customFormat="1" ht="11.25">
      <c r="B306" s="211"/>
      <c r="C306" s="212"/>
      <c r="D306" s="202" t="s">
        <v>231</v>
      </c>
      <c r="E306" s="213" t="s">
        <v>1</v>
      </c>
      <c r="F306" s="214" t="s">
        <v>1309</v>
      </c>
      <c r="G306" s="212"/>
      <c r="H306" s="215">
        <v>47</v>
      </c>
      <c r="I306" s="216"/>
      <c r="J306" s="212"/>
      <c r="K306" s="212"/>
      <c r="L306" s="217"/>
      <c r="M306" s="218"/>
      <c r="N306" s="219"/>
      <c r="O306" s="219"/>
      <c r="P306" s="219"/>
      <c r="Q306" s="219"/>
      <c r="R306" s="219"/>
      <c r="S306" s="219"/>
      <c r="T306" s="220"/>
      <c r="AT306" s="221" t="s">
        <v>231</v>
      </c>
      <c r="AU306" s="221" t="s">
        <v>93</v>
      </c>
      <c r="AV306" s="14" t="s">
        <v>93</v>
      </c>
      <c r="AW306" s="14" t="s">
        <v>41</v>
      </c>
      <c r="AX306" s="14" t="s">
        <v>84</v>
      </c>
      <c r="AY306" s="221" t="s">
        <v>132</v>
      </c>
    </row>
    <row r="307" spans="1:65" s="15" customFormat="1" ht="11.25">
      <c r="B307" s="235"/>
      <c r="C307" s="236"/>
      <c r="D307" s="202" t="s">
        <v>231</v>
      </c>
      <c r="E307" s="237" t="s">
        <v>1</v>
      </c>
      <c r="F307" s="238" t="s">
        <v>331</v>
      </c>
      <c r="G307" s="236"/>
      <c r="H307" s="239">
        <v>246.245</v>
      </c>
      <c r="I307" s="240"/>
      <c r="J307" s="236"/>
      <c r="K307" s="236"/>
      <c r="L307" s="241"/>
      <c r="M307" s="242"/>
      <c r="N307" s="243"/>
      <c r="O307" s="243"/>
      <c r="P307" s="243"/>
      <c r="Q307" s="243"/>
      <c r="R307" s="243"/>
      <c r="S307" s="243"/>
      <c r="T307" s="244"/>
      <c r="AT307" s="245" t="s">
        <v>231</v>
      </c>
      <c r="AU307" s="245" t="s">
        <v>93</v>
      </c>
      <c r="AV307" s="15" t="s">
        <v>131</v>
      </c>
      <c r="AW307" s="15" t="s">
        <v>41</v>
      </c>
      <c r="AX307" s="15" t="s">
        <v>21</v>
      </c>
      <c r="AY307" s="245" t="s">
        <v>132</v>
      </c>
    </row>
    <row r="308" spans="1:65" s="2" customFormat="1" ht="24">
      <c r="A308" s="35"/>
      <c r="B308" s="36"/>
      <c r="C308" s="187" t="s">
        <v>653</v>
      </c>
      <c r="D308" s="187" t="s">
        <v>135</v>
      </c>
      <c r="E308" s="188" t="s">
        <v>756</v>
      </c>
      <c r="F308" s="189" t="s">
        <v>1310</v>
      </c>
      <c r="G308" s="190" t="s">
        <v>478</v>
      </c>
      <c r="H308" s="191">
        <v>17.2</v>
      </c>
      <c r="I308" s="192"/>
      <c r="J308" s="193">
        <f>ROUND(I308*H308,2)</f>
        <v>0</v>
      </c>
      <c r="K308" s="189" t="s">
        <v>221</v>
      </c>
      <c r="L308" s="40"/>
      <c r="M308" s="194" t="s">
        <v>1</v>
      </c>
      <c r="N308" s="195" t="s">
        <v>49</v>
      </c>
      <c r="O308" s="72"/>
      <c r="P308" s="196">
        <f>O308*H308</f>
        <v>0</v>
      </c>
      <c r="Q308" s="196">
        <v>0</v>
      </c>
      <c r="R308" s="196">
        <f>Q308*H308</f>
        <v>0</v>
      </c>
      <c r="S308" s="196">
        <v>0</v>
      </c>
      <c r="T308" s="197">
        <f>S308*H308</f>
        <v>0</v>
      </c>
      <c r="U308" s="35"/>
      <c r="V308" s="35"/>
      <c r="W308" s="35"/>
      <c r="X308" s="35"/>
      <c r="Y308" s="35"/>
      <c r="Z308" s="35"/>
      <c r="AA308" s="35"/>
      <c r="AB308" s="35"/>
      <c r="AC308" s="35"/>
      <c r="AD308" s="35"/>
      <c r="AE308" s="35"/>
      <c r="AR308" s="198" t="s">
        <v>131</v>
      </c>
      <c r="AT308" s="198" t="s">
        <v>135</v>
      </c>
      <c r="AU308" s="198" t="s">
        <v>93</v>
      </c>
      <c r="AY308" s="18" t="s">
        <v>132</v>
      </c>
      <c r="BE308" s="199">
        <f>IF(N308="základní",J308,0)</f>
        <v>0</v>
      </c>
      <c r="BF308" s="199">
        <f>IF(N308="snížená",J308,0)</f>
        <v>0</v>
      </c>
      <c r="BG308" s="199">
        <f>IF(N308="zákl. přenesená",J308,0)</f>
        <v>0</v>
      </c>
      <c r="BH308" s="199">
        <f>IF(N308="sníž. přenesená",J308,0)</f>
        <v>0</v>
      </c>
      <c r="BI308" s="199">
        <f>IF(N308="nulová",J308,0)</f>
        <v>0</v>
      </c>
      <c r="BJ308" s="18" t="s">
        <v>21</v>
      </c>
      <c r="BK308" s="199">
        <f>ROUND(I308*H308,2)</f>
        <v>0</v>
      </c>
      <c r="BL308" s="18" t="s">
        <v>131</v>
      </c>
      <c r="BM308" s="198" t="s">
        <v>1311</v>
      </c>
    </row>
    <row r="309" spans="1:65" s="14" customFormat="1" ht="11.25">
      <c r="B309" s="211"/>
      <c r="C309" s="212"/>
      <c r="D309" s="202" t="s">
        <v>231</v>
      </c>
      <c r="E309" s="213" t="s">
        <v>1</v>
      </c>
      <c r="F309" s="214" t="s">
        <v>1312</v>
      </c>
      <c r="G309" s="212"/>
      <c r="H309" s="215">
        <v>17.2</v>
      </c>
      <c r="I309" s="216"/>
      <c r="J309" s="212"/>
      <c r="K309" s="212"/>
      <c r="L309" s="217"/>
      <c r="M309" s="218"/>
      <c r="N309" s="219"/>
      <c r="O309" s="219"/>
      <c r="P309" s="219"/>
      <c r="Q309" s="219"/>
      <c r="R309" s="219"/>
      <c r="S309" s="219"/>
      <c r="T309" s="220"/>
      <c r="AT309" s="221" t="s">
        <v>231</v>
      </c>
      <c r="AU309" s="221" t="s">
        <v>93</v>
      </c>
      <c r="AV309" s="14" t="s">
        <v>93</v>
      </c>
      <c r="AW309" s="14" t="s">
        <v>41</v>
      </c>
      <c r="AX309" s="14" t="s">
        <v>21</v>
      </c>
      <c r="AY309" s="221" t="s">
        <v>132</v>
      </c>
    </row>
    <row r="310" spans="1:65" s="2" customFormat="1" ht="33" customHeight="1">
      <c r="A310" s="35"/>
      <c r="B310" s="36"/>
      <c r="C310" s="187" t="s">
        <v>660</v>
      </c>
      <c r="D310" s="187" t="s">
        <v>135</v>
      </c>
      <c r="E310" s="188" t="s">
        <v>1313</v>
      </c>
      <c r="F310" s="189" t="s">
        <v>1314</v>
      </c>
      <c r="G310" s="190" t="s">
        <v>202</v>
      </c>
      <c r="H310" s="191">
        <v>10</v>
      </c>
      <c r="I310" s="192"/>
      <c r="J310" s="193">
        <f>ROUND(I310*H310,2)</f>
        <v>0</v>
      </c>
      <c r="K310" s="189" t="s">
        <v>221</v>
      </c>
      <c r="L310" s="40"/>
      <c r="M310" s="194" t="s">
        <v>1</v>
      </c>
      <c r="N310" s="195" t="s">
        <v>49</v>
      </c>
      <c r="O310" s="72"/>
      <c r="P310" s="196">
        <f>O310*H310</f>
        <v>0</v>
      </c>
      <c r="Q310" s="196">
        <v>6.0000000000000002E-5</v>
      </c>
      <c r="R310" s="196">
        <f>Q310*H310</f>
        <v>6.0000000000000006E-4</v>
      </c>
      <c r="S310" s="196">
        <v>0</v>
      </c>
      <c r="T310" s="197">
        <f>S310*H310</f>
        <v>0</v>
      </c>
      <c r="U310" s="35"/>
      <c r="V310" s="35"/>
      <c r="W310" s="35"/>
      <c r="X310" s="35"/>
      <c r="Y310" s="35"/>
      <c r="Z310" s="35"/>
      <c r="AA310" s="35"/>
      <c r="AB310" s="35"/>
      <c r="AC310" s="35"/>
      <c r="AD310" s="35"/>
      <c r="AE310" s="35"/>
      <c r="AR310" s="198" t="s">
        <v>131</v>
      </c>
      <c r="AT310" s="198" t="s">
        <v>135</v>
      </c>
      <c r="AU310" s="198" t="s">
        <v>93</v>
      </c>
      <c r="AY310" s="18" t="s">
        <v>132</v>
      </c>
      <c r="BE310" s="199">
        <f>IF(N310="základní",J310,0)</f>
        <v>0</v>
      </c>
      <c r="BF310" s="199">
        <f>IF(N310="snížená",J310,0)</f>
        <v>0</v>
      </c>
      <c r="BG310" s="199">
        <f>IF(N310="zákl. přenesená",J310,0)</f>
        <v>0</v>
      </c>
      <c r="BH310" s="199">
        <f>IF(N310="sníž. přenesená",J310,0)</f>
        <v>0</v>
      </c>
      <c r="BI310" s="199">
        <f>IF(N310="nulová",J310,0)</f>
        <v>0</v>
      </c>
      <c r="BJ310" s="18" t="s">
        <v>21</v>
      </c>
      <c r="BK310" s="199">
        <f>ROUND(I310*H310,2)</f>
        <v>0</v>
      </c>
      <c r="BL310" s="18" t="s">
        <v>131</v>
      </c>
      <c r="BM310" s="198" t="s">
        <v>1315</v>
      </c>
    </row>
    <row r="311" spans="1:65" s="14" customFormat="1" ht="11.25">
      <c r="B311" s="211"/>
      <c r="C311" s="212"/>
      <c r="D311" s="202" t="s">
        <v>231</v>
      </c>
      <c r="E311" s="213" t="s">
        <v>1</v>
      </c>
      <c r="F311" s="214" t="s">
        <v>1316</v>
      </c>
      <c r="G311" s="212"/>
      <c r="H311" s="215">
        <v>10</v>
      </c>
      <c r="I311" s="216"/>
      <c r="J311" s="212"/>
      <c r="K311" s="212"/>
      <c r="L311" s="217"/>
      <c r="M311" s="218"/>
      <c r="N311" s="219"/>
      <c r="O311" s="219"/>
      <c r="P311" s="219"/>
      <c r="Q311" s="219"/>
      <c r="R311" s="219"/>
      <c r="S311" s="219"/>
      <c r="T311" s="220"/>
      <c r="AT311" s="221" t="s">
        <v>231</v>
      </c>
      <c r="AU311" s="221" t="s">
        <v>93</v>
      </c>
      <c r="AV311" s="14" t="s">
        <v>93</v>
      </c>
      <c r="AW311" s="14" t="s">
        <v>41</v>
      </c>
      <c r="AX311" s="14" t="s">
        <v>21</v>
      </c>
      <c r="AY311" s="221" t="s">
        <v>132</v>
      </c>
    </row>
    <row r="312" spans="1:65" s="2" customFormat="1" ht="16.5" customHeight="1">
      <c r="A312" s="35"/>
      <c r="B312" s="36"/>
      <c r="C312" s="187" t="s">
        <v>664</v>
      </c>
      <c r="D312" s="187" t="s">
        <v>135</v>
      </c>
      <c r="E312" s="188" t="s">
        <v>1317</v>
      </c>
      <c r="F312" s="189" t="s">
        <v>1318</v>
      </c>
      <c r="G312" s="190" t="s">
        <v>202</v>
      </c>
      <c r="H312" s="191">
        <v>6</v>
      </c>
      <c r="I312" s="192"/>
      <c r="J312" s="193">
        <f>ROUND(I312*H312,2)</f>
        <v>0</v>
      </c>
      <c r="K312" s="189" t="s">
        <v>1009</v>
      </c>
      <c r="L312" s="40"/>
      <c r="M312" s="194" t="s">
        <v>1</v>
      </c>
      <c r="N312" s="195" t="s">
        <v>49</v>
      </c>
      <c r="O312" s="72"/>
      <c r="P312" s="196">
        <f>O312*H312</f>
        <v>0</v>
      </c>
      <c r="Q312" s="196">
        <v>6.0000000000000002E-5</v>
      </c>
      <c r="R312" s="196">
        <f>Q312*H312</f>
        <v>3.6000000000000002E-4</v>
      </c>
      <c r="S312" s="196">
        <v>0</v>
      </c>
      <c r="T312" s="197">
        <f>S312*H312</f>
        <v>0</v>
      </c>
      <c r="U312" s="35"/>
      <c r="V312" s="35"/>
      <c r="W312" s="35"/>
      <c r="X312" s="35"/>
      <c r="Y312" s="35"/>
      <c r="Z312" s="35"/>
      <c r="AA312" s="35"/>
      <c r="AB312" s="35"/>
      <c r="AC312" s="35"/>
      <c r="AD312" s="35"/>
      <c r="AE312" s="35"/>
      <c r="AR312" s="198" t="s">
        <v>131</v>
      </c>
      <c r="AT312" s="198" t="s">
        <v>135</v>
      </c>
      <c r="AU312" s="198" t="s">
        <v>93</v>
      </c>
      <c r="AY312" s="18" t="s">
        <v>132</v>
      </c>
      <c r="BE312" s="199">
        <f>IF(N312="základní",J312,0)</f>
        <v>0</v>
      </c>
      <c r="BF312" s="199">
        <f>IF(N312="snížená",J312,0)</f>
        <v>0</v>
      </c>
      <c r="BG312" s="199">
        <f>IF(N312="zákl. přenesená",J312,0)</f>
        <v>0</v>
      </c>
      <c r="BH312" s="199">
        <f>IF(N312="sníž. přenesená",J312,0)</f>
        <v>0</v>
      </c>
      <c r="BI312" s="199">
        <f>IF(N312="nulová",J312,0)</f>
        <v>0</v>
      </c>
      <c r="BJ312" s="18" t="s">
        <v>21</v>
      </c>
      <c r="BK312" s="199">
        <f>ROUND(I312*H312,2)</f>
        <v>0</v>
      </c>
      <c r="BL312" s="18" t="s">
        <v>131</v>
      </c>
      <c r="BM312" s="198" t="s">
        <v>1319</v>
      </c>
    </row>
    <row r="313" spans="1:65" s="14" customFormat="1" ht="11.25">
      <c r="B313" s="211"/>
      <c r="C313" s="212"/>
      <c r="D313" s="202" t="s">
        <v>231</v>
      </c>
      <c r="E313" s="213" t="s">
        <v>1</v>
      </c>
      <c r="F313" s="214" t="s">
        <v>155</v>
      </c>
      <c r="G313" s="212"/>
      <c r="H313" s="215">
        <v>6</v>
      </c>
      <c r="I313" s="216"/>
      <c r="J313" s="212"/>
      <c r="K313" s="212"/>
      <c r="L313" s="217"/>
      <c r="M313" s="218"/>
      <c r="N313" s="219"/>
      <c r="O313" s="219"/>
      <c r="P313" s="219"/>
      <c r="Q313" s="219"/>
      <c r="R313" s="219"/>
      <c r="S313" s="219"/>
      <c r="T313" s="220"/>
      <c r="AT313" s="221" t="s">
        <v>231</v>
      </c>
      <c r="AU313" s="221" t="s">
        <v>93</v>
      </c>
      <c r="AV313" s="14" t="s">
        <v>93</v>
      </c>
      <c r="AW313" s="14" t="s">
        <v>41</v>
      </c>
      <c r="AX313" s="14" t="s">
        <v>21</v>
      </c>
      <c r="AY313" s="221" t="s">
        <v>132</v>
      </c>
    </row>
    <row r="314" spans="1:65" s="2" customFormat="1" ht="24">
      <c r="A314" s="35"/>
      <c r="B314" s="36"/>
      <c r="C314" s="187" t="s">
        <v>670</v>
      </c>
      <c r="D314" s="187" t="s">
        <v>135</v>
      </c>
      <c r="E314" s="188" t="s">
        <v>1320</v>
      </c>
      <c r="F314" s="189" t="s">
        <v>1321</v>
      </c>
      <c r="G314" s="190" t="s">
        <v>202</v>
      </c>
      <c r="H314" s="191">
        <v>1</v>
      </c>
      <c r="I314" s="192"/>
      <c r="J314" s="193">
        <f>ROUND(I314*H314,2)</f>
        <v>0</v>
      </c>
      <c r="K314" s="189" t="s">
        <v>221</v>
      </c>
      <c r="L314" s="40"/>
      <c r="M314" s="194" t="s">
        <v>1</v>
      </c>
      <c r="N314" s="195" t="s">
        <v>49</v>
      </c>
      <c r="O314" s="72"/>
      <c r="P314" s="196">
        <f>O314*H314</f>
        <v>0</v>
      </c>
      <c r="Q314" s="196">
        <v>6.4900000000000001E-3</v>
      </c>
      <c r="R314" s="196">
        <f>Q314*H314</f>
        <v>6.4900000000000001E-3</v>
      </c>
      <c r="S314" s="196">
        <v>0</v>
      </c>
      <c r="T314" s="197">
        <f>S314*H314</f>
        <v>0</v>
      </c>
      <c r="U314" s="35"/>
      <c r="V314" s="35"/>
      <c r="W314" s="35"/>
      <c r="X314" s="35"/>
      <c r="Y314" s="35"/>
      <c r="Z314" s="35"/>
      <c r="AA314" s="35"/>
      <c r="AB314" s="35"/>
      <c r="AC314" s="35"/>
      <c r="AD314" s="35"/>
      <c r="AE314" s="35"/>
      <c r="AR314" s="198" t="s">
        <v>131</v>
      </c>
      <c r="AT314" s="198" t="s">
        <v>135</v>
      </c>
      <c r="AU314" s="198" t="s">
        <v>93</v>
      </c>
      <c r="AY314" s="18" t="s">
        <v>132</v>
      </c>
      <c r="BE314" s="199">
        <f>IF(N314="základní",J314,0)</f>
        <v>0</v>
      </c>
      <c r="BF314" s="199">
        <f>IF(N314="snížená",J314,0)</f>
        <v>0</v>
      </c>
      <c r="BG314" s="199">
        <f>IF(N314="zákl. přenesená",J314,0)</f>
        <v>0</v>
      </c>
      <c r="BH314" s="199">
        <f>IF(N314="sníž. přenesená",J314,0)</f>
        <v>0</v>
      </c>
      <c r="BI314" s="199">
        <f>IF(N314="nulová",J314,0)</f>
        <v>0</v>
      </c>
      <c r="BJ314" s="18" t="s">
        <v>21</v>
      </c>
      <c r="BK314" s="199">
        <f>ROUND(I314*H314,2)</f>
        <v>0</v>
      </c>
      <c r="BL314" s="18" t="s">
        <v>131</v>
      </c>
      <c r="BM314" s="198" t="s">
        <v>1322</v>
      </c>
    </row>
    <row r="315" spans="1:65" s="2" customFormat="1" ht="24">
      <c r="A315" s="35"/>
      <c r="B315" s="36"/>
      <c r="C315" s="187" t="s">
        <v>675</v>
      </c>
      <c r="D315" s="187" t="s">
        <v>135</v>
      </c>
      <c r="E315" s="188" t="s">
        <v>1323</v>
      </c>
      <c r="F315" s="189" t="s">
        <v>1324</v>
      </c>
      <c r="G315" s="190" t="s">
        <v>229</v>
      </c>
      <c r="H315" s="191">
        <v>7.2</v>
      </c>
      <c r="I315" s="192"/>
      <c r="J315" s="193">
        <f>ROUND(I315*H315,2)</f>
        <v>0</v>
      </c>
      <c r="K315" s="189" t="s">
        <v>221</v>
      </c>
      <c r="L315" s="40"/>
      <c r="M315" s="194" t="s">
        <v>1</v>
      </c>
      <c r="N315" s="195" t="s">
        <v>49</v>
      </c>
      <c r="O315" s="72"/>
      <c r="P315" s="196">
        <f>O315*H315</f>
        <v>0</v>
      </c>
      <c r="Q315" s="196">
        <v>0.12</v>
      </c>
      <c r="R315" s="196">
        <f>Q315*H315</f>
        <v>0.86399999999999999</v>
      </c>
      <c r="S315" s="196">
        <v>2.4900000000000002</v>
      </c>
      <c r="T315" s="197">
        <f>S315*H315</f>
        <v>17.928000000000001</v>
      </c>
      <c r="U315" s="35"/>
      <c r="V315" s="35"/>
      <c r="W315" s="35"/>
      <c r="X315" s="35"/>
      <c r="Y315" s="35"/>
      <c r="Z315" s="35"/>
      <c r="AA315" s="35"/>
      <c r="AB315" s="35"/>
      <c r="AC315" s="35"/>
      <c r="AD315" s="35"/>
      <c r="AE315" s="35"/>
      <c r="AR315" s="198" t="s">
        <v>131</v>
      </c>
      <c r="AT315" s="198" t="s">
        <v>135</v>
      </c>
      <c r="AU315" s="198" t="s">
        <v>93</v>
      </c>
      <c r="AY315" s="18" t="s">
        <v>132</v>
      </c>
      <c r="BE315" s="199">
        <f>IF(N315="základní",J315,0)</f>
        <v>0</v>
      </c>
      <c r="BF315" s="199">
        <f>IF(N315="snížená",J315,0)</f>
        <v>0</v>
      </c>
      <c r="BG315" s="199">
        <f>IF(N315="zákl. přenesená",J315,0)</f>
        <v>0</v>
      </c>
      <c r="BH315" s="199">
        <f>IF(N315="sníž. přenesená",J315,0)</f>
        <v>0</v>
      </c>
      <c r="BI315" s="199">
        <f>IF(N315="nulová",J315,0)</f>
        <v>0</v>
      </c>
      <c r="BJ315" s="18" t="s">
        <v>21</v>
      </c>
      <c r="BK315" s="199">
        <f>ROUND(I315*H315,2)</f>
        <v>0</v>
      </c>
      <c r="BL315" s="18" t="s">
        <v>131</v>
      </c>
      <c r="BM315" s="198" t="s">
        <v>1325</v>
      </c>
    </row>
    <row r="316" spans="1:65" s="14" customFormat="1" ht="11.25">
      <c r="B316" s="211"/>
      <c r="C316" s="212"/>
      <c r="D316" s="202" t="s">
        <v>231</v>
      </c>
      <c r="E316" s="213" t="s">
        <v>1</v>
      </c>
      <c r="F316" s="214" t="s">
        <v>1326</v>
      </c>
      <c r="G316" s="212"/>
      <c r="H316" s="215">
        <v>7.1999999999999993</v>
      </c>
      <c r="I316" s="216"/>
      <c r="J316" s="212"/>
      <c r="K316" s="212"/>
      <c r="L316" s="217"/>
      <c r="M316" s="218"/>
      <c r="N316" s="219"/>
      <c r="O316" s="219"/>
      <c r="P316" s="219"/>
      <c r="Q316" s="219"/>
      <c r="R316" s="219"/>
      <c r="S316" s="219"/>
      <c r="T316" s="220"/>
      <c r="AT316" s="221" t="s">
        <v>231</v>
      </c>
      <c r="AU316" s="221" t="s">
        <v>93</v>
      </c>
      <c r="AV316" s="14" t="s">
        <v>93</v>
      </c>
      <c r="AW316" s="14" t="s">
        <v>41</v>
      </c>
      <c r="AX316" s="14" t="s">
        <v>21</v>
      </c>
      <c r="AY316" s="221" t="s">
        <v>132</v>
      </c>
    </row>
    <row r="317" spans="1:65" s="2" customFormat="1" ht="24">
      <c r="A317" s="35"/>
      <c r="B317" s="36"/>
      <c r="C317" s="187" t="s">
        <v>680</v>
      </c>
      <c r="D317" s="187" t="s">
        <v>135</v>
      </c>
      <c r="E317" s="188" t="s">
        <v>1327</v>
      </c>
      <c r="F317" s="189" t="s">
        <v>1328</v>
      </c>
      <c r="G317" s="190" t="s">
        <v>229</v>
      </c>
      <c r="H317" s="191">
        <v>33.369999999999997</v>
      </c>
      <c r="I317" s="192"/>
      <c r="J317" s="193">
        <f>ROUND(I317*H317,2)</f>
        <v>0</v>
      </c>
      <c r="K317" s="189" t="s">
        <v>221</v>
      </c>
      <c r="L317" s="40"/>
      <c r="M317" s="194" t="s">
        <v>1</v>
      </c>
      <c r="N317" s="195" t="s">
        <v>49</v>
      </c>
      <c r="O317" s="72"/>
      <c r="P317" s="196">
        <f>O317*H317</f>
        <v>0</v>
      </c>
      <c r="Q317" s="196">
        <v>0.12171</v>
      </c>
      <c r="R317" s="196">
        <f>Q317*H317</f>
        <v>4.0614626999999999</v>
      </c>
      <c r="S317" s="196">
        <v>2.4</v>
      </c>
      <c r="T317" s="197">
        <f>S317*H317</f>
        <v>80.087999999999994</v>
      </c>
      <c r="U317" s="35"/>
      <c r="V317" s="35"/>
      <c r="W317" s="35"/>
      <c r="X317" s="35"/>
      <c r="Y317" s="35"/>
      <c r="Z317" s="35"/>
      <c r="AA317" s="35"/>
      <c r="AB317" s="35"/>
      <c r="AC317" s="35"/>
      <c r="AD317" s="35"/>
      <c r="AE317" s="35"/>
      <c r="AR317" s="198" t="s">
        <v>131</v>
      </c>
      <c r="AT317" s="198" t="s">
        <v>135</v>
      </c>
      <c r="AU317" s="198" t="s">
        <v>93</v>
      </c>
      <c r="AY317" s="18" t="s">
        <v>132</v>
      </c>
      <c r="BE317" s="199">
        <f>IF(N317="základní",J317,0)</f>
        <v>0</v>
      </c>
      <c r="BF317" s="199">
        <f>IF(N317="snížená",J317,0)</f>
        <v>0</v>
      </c>
      <c r="BG317" s="199">
        <f>IF(N317="zákl. přenesená",J317,0)</f>
        <v>0</v>
      </c>
      <c r="BH317" s="199">
        <f>IF(N317="sníž. přenesená",J317,0)</f>
        <v>0</v>
      </c>
      <c r="BI317" s="199">
        <f>IF(N317="nulová",J317,0)</f>
        <v>0</v>
      </c>
      <c r="BJ317" s="18" t="s">
        <v>21</v>
      </c>
      <c r="BK317" s="199">
        <f>ROUND(I317*H317,2)</f>
        <v>0</v>
      </c>
      <c r="BL317" s="18" t="s">
        <v>131</v>
      </c>
      <c r="BM317" s="198" t="s">
        <v>1329</v>
      </c>
    </row>
    <row r="318" spans="1:65" s="14" customFormat="1" ht="11.25">
      <c r="B318" s="211"/>
      <c r="C318" s="212"/>
      <c r="D318" s="202" t="s">
        <v>231</v>
      </c>
      <c r="E318" s="213" t="s">
        <v>1</v>
      </c>
      <c r="F318" s="214" t="s">
        <v>1330</v>
      </c>
      <c r="G318" s="212"/>
      <c r="H318" s="215">
        <v>2.13</v>
      </c>
      <c r="I318" s="216"/>
      <c r="J318" s="212"/>
      <c r="K318" s="212"/>
      <c r="L318" s="217"/>
      <c r="M318" s="218"/>
      <c r="N318" s="219"/>
      <c r="O318" s="219"/>
      <c r="P318" s="219"/>
      <c r="Q318" s="219"/>
      <c r="R318" s="219"/>
      <c r="S318" s="219"/>
      <c r="T318" s="220"/>
      <c r="AT318" s="221" t="s">
        <v>231</v>
      </c>
      <c r="AU318" s="221" t="s">
        <v>93</v>
      </c>
      <c r="AV318" s="14" t="s">
        <v>93</v>
      </c>
      <c r="AW318" s="14" t="s">
        <v>41</v>
      </c>
      <c r="AX318" s="14" t="s">
        <v>84</v>
      </c>
      <c r="AY318" s="221" t="s">
        <v>132</v>
      </c>
    </row>
    <row r="319" spans="1:65" s="14" customFormat="1" ht="11.25">
      <c r="B319" s="211"/>
      <c r="C319" s="212"/>
      <c r="D319" s="202" t="s">
        <v>231</v>
      </c>
      <c r="E319" s="213" t="s">
        <v>1</v>
      </c>
      <c r="F319" s="214" t="s">
        <v>1331</v>
      </c>
      <c r="G319" s="212"/>
      <c r="H319" s="215">
        <v>15.639999999999999</v>
      </c>
      <c r="I319" s="216"/>
      <c r="J319" s="212"/>
      <c r="K319" s="212"/>
      <c r="L319" s="217"/>
      <c r="M319" s="218"/>
      <c r="N319" s="219"/>
      <c r="O319" s="219"/>
      <c r="P319" s="219"/>
      <c r="Q319" s="219"/>
      <c r="R319" s="219"/>
      <c r="S319" s="219"/>
      <c r="T319" s="220"/>
      <c r="AT319" s="221" t="s">
        <v>231</v>
      </c>
      <c r="AU319" s="221" t="s">
        <v>93</v>
      </c>
      <c r="AV319" s="14" t="s">
        <v>93</v>
      </c>
      <c r="AW319" s="14" t="s">
        <v>41</v>
      </c>
      <c r="AX319" s="14" t="s">
        <v>84</v>
      </c>
      <c r="AY319" s="221" t="s">
        <v>132</v>
      </c>
    </row>
    <row r="320" spans="1:65" s="14" customFormat="1" ht="11.25">
      <c r="B320" s="211"/>
      <c r="C320" s="212"/>
      <c r="D320" s="202" t="s">
        <v>231</v>
      </c>
      <c r="E320" s="213" t="s">
        <v>1</v>
      </c>
      <c r="F320" s="214" t="s">
        <v>1332</v>
      </c>
      <c r="G320" s="212"/>
      <c r="H320" s="215">
        <v>15.599999999999998</v>
      </c>
      <c r="I320" s="216"/>
      <c r="J320" s="212"/>
      <c r="K320" s="212"/>
      <c r="L320" s="217"/>
      <c r="M320" s="218"/>
      <c r="N320" s="219"/>
      <c r="O320" s="219"/>
      <c r="P320" s="219"/>
      <c r="Q320" s="219"/>
      <c r="R320" s="219"/>
      <c r="S320" s="219"/>
      <c r="T320" s="220"/>
      <c r="AT320" s="221" t="s">
        <v>231</v>
      </c>
      <c r="AU320" s="221" t="s">
        <v>93</v>
      </c>
      <c r="AV320" s="14" t="s">
        <v>93</v>
      </c>
      <c r="AW320" s="14" t="s">
        <v>41</v>
      </c>
      <c r="AX320" s="14" t="s">
        <v>84</v>
      </c>
      <c r="AY320" s="221" t="s">
        <v>132</v>
      </c>
    </row>
    <row r="321" spans="1:65" s="15" customFormat="1" ht="11.25">
      <c r="B321" s="235"/>
      <c r="C321" s="236"/>
      <c r="D321" s="202" t="s">
        <v>231</v>
      </c>
      <c r="E321" s="237" t="s">
        <v>1</v>
      </c>
      <c r="F321" s="238" t="s">
        <v>331</v>
      </c>
      <c r="G321" s="236"/>
      <c r="H321" s="239">
        <v>33.369999999999997</v>
      </c>
      <c r="I321" s="240"/>
      <c r="J321" s="236"/>
      <c r="K321" s="236"/>
      <c r="L321" s="241"/>
      <c r="M321" s="242"/>
      <c r="N321" s="243"/>
      <c r="O321" s="243"/>
      <c r="P321" s="243"/>
      <c r="Q321" s="243"/>
      <c r="R321" s="243"/>
      <c r="S321" s="243"/>
      <c r="T321" s="244"/>
      <c r="AT321" s="245" t="s">
        <v>231</v>
      </c>
      <c r="AU321" s="245" t="s">
        <v>93</v>
      </c>
      <c r="AV321" s="15" t="s">
        <v>131</v>
      </c>
      <c r="AW321" s="15" t="s">
        <v>41</v>
      </c>
      <c r="AX321" s="15" t="s">
        <v>21</v>
      </c>
      <c r="AY321" s="245" t="s">
        <v>132</v>
      </c>
    </row>
    <row r="322" spans="1:65" s="2" customFormat="1" ht="24">
      <c r="A322" s="35"/>
      <c r="B322" s="36"/>
      <c r="C322" s="187" t="s">
        <v>685</v>
      </c>
      <c r="D322" s="187" t="s">
        <v>135</v>
      </c>
      <c r="E322" s="188" t="s">
        <v>1333</v>
      </c>
      <c r="F322" s="189" t="s">
        <v>1334</v>
      </c>
      <c r="G322" s="190" t="s">
        <v>478</v>
      </c>
      <c r="H322" s="191">
        <v>23.5</v>
      </c>
      <c r="I322" s="192"/>
      <c r="J322" s="193">
        <f>ROUND(I322*H322,2)</f>
        <v>0</v>
      </c>
      <c r="K322" s="189" t="s">
        <v>221</v>
      </c>
      <c r="L322" s="40"/>
      <c r="M322" s="194" t="s">
        <v>1</v>
      </c>
      <c r="N322" s="195" t="s">
        <v>49</v>
      </c>
      <c r="O322" s="72"/>
      <c r="P322" s="196">
        <f>O322*H322</f>
        <v>0</v>
      </c>
      <c r="Q322" s="196">
        <v>8.0000000000000007E-5</v>
      </c>
      <c r="R322" s="196">
        <f>Q322*H322</f>
        <v>1.8800000000000002E-3</v>
      </c>
      <c r="S322" s="196">
        <v>1.7999999999999999E-2</v>
      </c>
      <c r="T322" s="197">
        <f>S322*H322</f>
        <v>0.42299999999999999</v>
      </c>
      <c r="U322" s="35"/>
      <c r="V322" s="35"/>
      <c r="W322" s="35"/>
      <c r="X322" s="35"/>
      <c r="Y322" s="35"/>
      <c r="Z322" s="35"/>
      <c r="AA322" s="35"/>
      <c r="AB322" s="35"/>
      <c r="AC322" s="35"/>
      <c r="AD322" s="35"/>
      <c r="AE322" s="35"/>
      <c r="AR322" s="198" t="s">
        <v>131</v>
      </c>
      <c r="AT322" s="198" t="s">
        <v>135</v>
      </c>
      <c r="AU322" s="198" t="s">
        <v>93</v>
      </c>
      <c r="AY322" s="18" t="s">
        <v>132</v>
      </c>
      <c r="BE322" s="199">
        <f>IF(N322="základní",J322,0)</f>
        <v>0</v>
      </c>
      <c r="BF322" s="199">
        <f>IF(N322="snížená",J322,0)</f>
        <v>0</v>
      </c>
      <c r="BG322" s="199">
        <f>IF(N322="zákl. přenesená",J322,0)</f>
        <v>0</v>
      </c>
      <c r="BH322" s="199">
        <f>IF(N322="sníž. přenesená",J322,0)</f>
        <v>0</v>
      </c>
      <c r="BI322" s="199">
        <f>IF(N322="nulová",J322,0)</f>
        <v>0</v>
      </c>
      <c r="BJ322" s="18" t="s">
        <v>21</v>
      </c>
      <c r="BK322" s="199">
        <f>ROUND(I322*H322,2)</f>
        <v>0</v>
      </c>
      <c r="BL322" s="18" t="s">
        <v>131</v>
      </c>
      <c r="BM322" s="198" t="s">
        <v>1335</v>
      </c>
    </row>
    <row r="323" spans="1:65" s="14" customFormat="1" ht="11.25">
      <c r="B323" s="211"/>
      <c r="C323" s="212"/>
      <c r="D323" s="202" t="s">
        <v>231</v>
      </c>
      <c r="E323" s="213" t="s">
        <v>1</v>
      </c>
      <c r="F323" s="214" t="s">
        <v>1336</v>
      </c>
      <c r="G323" s="212"/>
      <c r="H323" s="215">
        <v>23.5</v>
      </c>
      <c r="I323" s="216"/>
      <c r="J323" s="212"/>
      <c r="K323" s="212"/>
      <c r="L323" s="217"/>
      <c r="M323" s="218"/>
      <c r="N323" s="219"/>
      <c r="O323" s="219"/>
      <c r="P323" s="219"/>
      <c r="Q323" s="219"/>
      <c r="R323" s="219"/>
      <c r="S323" s="219"/>
      <c r="T323" s="220"/>
      <c r="AT323" s="221" t="s">
        <v>231</v>
      </c>
      <c r="AU323" s="221" t="s">
        <v>93</v>
      </c>
      <c r="AV323" s="14" t="s">
        <v>93</v>
      </c>
      <c r="AW323" s="14" t="s">
        <v>41</v>
      </c>
      <c r="AX323" s="14" t="s">
        <v>21</v>
      </c>
      <c r="AY323" s="221" t="s">
        <v>132</v>
      </c>
    </row>
    <row r="324" spans="1:65" s="12" customFormat="1" ht="22.9" customHeight="1">
      <c r="B324" s="171"/>
      <c r="C324" s="172"/>
      <c r="D324" s="173" t="s">
        <v>83</v>
      </c>
      <c r="E324" s="185" t="s">
        <v>1337</v>
      </c>
      <c r="F324" s="185" t="s">
        <v>1338</v>
      </c>
      <c r="G324" s="172"/>
      <c r="H324" s="172"/>
      <c r="I324" s="175"/>
      <c r="J324" s="186">
        <f>BK324</f>
        <v>0</v>
      </c>
      <c r="K324" s="172"/>
      <c r="L324" s="177"/>
      <c r="M324" s="178"/>
      <c r="N324" s="179"/>
      <c r="O324" s="179"/>
      <c r="P324" s="180">
        <f>SUM(P325:P333)</f>
        <v>0</v>
      </c>
      <c r="Q324" s="179"/>
      <c r="R324" s="180">
        <f>SUM(R325:R333)</f>
        <v>0</v>
      </c>
      <c r="S324" s="179"/>
      <c r="T324" s="181">
        <f>SUM(T325:T333)</f>
        <v>0</v>
      </c>
      <c r="AR324" s="182" t="s">
        <v>21</v>
      </c>
      <c r="AT324" s="183" t="s">
        <v>83</v>
      </c>
      <c r="AU324" s="183" t="s">
        <v>21</v>
      </c>
      <c r="AY324" s="182" t="s">
        <v>132</v>
      </c>
      <c r="BK324" s="184">
        <f>SUM(BK325:BK333)</f>
        <v>0</v>
      </c>
    </row>
    <row r="325" spans="1:65" s="2" customFormat="1" ht="44.25" customHeight="1">
      <c r="A325" s="35"/>
      <c r="B325" s="36"/>
      <c r="C325" s="187" t="s">
        <v>690</v>
      </c>
      <c r="D325" s="187" t="s">
        <v>135</v>
      </c>
      <c r="E325" s="188" t="s">
        <v>1339</v>
      </c>
      <c r="F325" s="189" t="s">
        <v>1340</v>
      </c>
      <c r="G325" s="190" t="s">
        <v>338</v>
      </c>
      <c r="H325" s="191">
        <v>80.087999999999994</v>
      </c>
      <c r="I325" s="192"/>
      <c r="J325" s="193">
        <f>ROUND(I325*H325,2)</f>
        <v>0</v>
      </c>
      <c r="K325" s="189" t="s">
        <v>221</v>
      </c>
      <c r="L325" s="40"/>
      <c r="M325" s="194" t="s">
        <v>1</v>
      </c>
      <c r="N325" s="195" t="s">
        <v>49</v>
      </c>
      <c r="O325" s="72"/>
      <c r="P325" s="196">
        <f>O325*H325</f>
        <v>0</v>
      </c>
      <c r="Q325" s="196">
        <v>0</v>
      </c>
      <c r="R325" s="196">
        <f>Q325*H325</f>
        <v>0</v>
      </c>
      <c r="S325" s="196">
        <v>0</v>
      </c>
      <c r="T325" s="197">
        <f>S325*H325</f>
        <v>0</v>
      </c>
      <c r="U325" s="35"/>
      <c r="V325" s="35"/>
      <c r="W325" s="35"/>
      <c r="X325" s="35"/>
      <c r="Y325" s="35"/>
      <c r="Z325" s="35"/>
      <c r="AA325" s="35"/>
      <c r="AB325" s="35"/>
      <c r="AC325" s="35"/>
      <c r="AD325" s="35"/>
      <c r="AE325" s="35"/>
      <c r="AR325" s="198" t="s">
        <v>131</v>
      </c>
      <c r="AT325" s="198" t="s">
        <v>135</v>
      </c>
      <c r="AU325" s="198" t="s">
        <v>93</v>
      </c>
      <c r="AY325" s="18" t="s">
        <v>132</v>
      </c>
      <c r="BE325" s="199">
        <f>IF(N325="základní",J325,0)</f>
        <v>0</v>
      </c>
      <c r="BF325" s="199">
        <f>IF(N325="snížená",J325,0)</f>
        <v>0</v>
      </c>
      <c r="BG325" s="199">
        <f>IF(N325="zákl. přenesená",J325,0)</f>
        <v>0</v>
      </c>
      <c r="BH325" s="199">
        <f>IF(N325="sníž. přenesená",J325,0)</f>
        <v>0</v>
      </c>
      <c r="BI325" s="199">
        <f>IF(N325="nulová",J325,0)</f>
        <v>0</v>
      </c>
      <c r="BJ325" s="18" t="s">
        <v>21</v>
      </c>
      <c r="BK325" s="199">
        <f>ROUND(I325*H325,2)</f>
        <v>0</v>
      </c>
      <c r="BL325" s="18" t="s">
        <v>131</v>
      </c>
      <c r="BM325" s="198" t="s">
        <v>1341</v>
      </c>
    </row>
    <row r="326" spans="1:65" s="14" customFormat="1" ht="11.25">
      <c r="B326" s="211"/>
      <c r="C326" s="212"/>
      <c r="D326" s="202" t="s">
        <v>231</v>
      </c>
      <c r="E326" s="213" t="s">
        <v>1</v>
      </c>
      <c r="F326" s="214" t="s">
        <v>1342</v>
      </c>
      <c r="G326" s="212"/>
      <c r="H326" s="215">
        <v>80.087999999999994</v>
      </c>
      <c r="I326" s="216"/>
      <c r="J326" s="212"/>
      <c r="K326" s="212"/>
      <c r="L326" s="217"/>
      <c r="M326" s="218"/>
      <c r="N326" s="219"/>
      <c r="O326" s="219"/>
      <c r="P326" s="219"/>
      <c r="Q326" s="219"/>
      <c r="R326" s="219"/>
      <c r="S326" s="219"/>
      <c r="T326" s="220"/>
      <c r="AT326" s="221" t="s">
        <v>231</v>
      </c>
      <c r="AU326" s="221" t="s">
        <v>93</v>
      </c>
      <c r="AV326" s="14" t="s">
        <v>93</v>
      </c>
      <c r="AW326" s="14" t="s">
        <v>41</v>
      </c>
      <c r="AX326" s="14" t="s">
        <v>21</v>
      </c>
      <c r="AY326" s="221" t="s">
        <v>132</v>
      </c>
    </row>
    <row r="327" spans="1:65" s="2" customFormat="1" ht="44.25" customHeight="1">
      <c r="A327" s="35"/>
      <c r="B327" s="36"/>
      <c r="C327" s="187" t="s">
        <v>695</v>
      </c>
      <c r="D327" s="187" t="s">
        <v>135</v>
      </c>
      <c r="E327" s="188" t="s">
        <v>1343</v>
      </c>
      <c r="F327" s="189" t="s">
        <v>1344</v>
      </c>
      <c r="G327" s="190" t="s">
        <v>338</v>
      </c>
      <c r="H327" s="191">
        <v>32.747999999999998</v>
      </c>
      <c r="I327" s="192"/>
      <c r="J327" s="193">
        <f>ROUND(I327*H327,2)</f>
        <v>0</v>
      </c>
      <c r="K327" s="189" t="s">
        <v>221</v>
      </c>
      <c r="L327" s="40"/>
      <c r="M327" s="194" t="s">
        <v>1</v>
      </c>
      <c r="N327" s="195" t="s">
        <v>49</v>
      </c>
      <c r="O327" s="72"/>
      <c r="P327" s="196">
        <f>O327*H327</f>
        <v>0</v>
      </c>
      <c r="Q327" s="196">
        <v>0</v>
      </c>
      <c r="R327" s="196">
        <f>Q327*H327</f>
        <v>0</v>
      </c>
      <c r="S327" s="196">
        <v>0</v>
      </c>
      <c r="T327" s="197">
        <f>S327*H327</f>
        <v>0</v>
      </c>
      <c r="U327" s="35"/>
      <c r="V327" s="35"/>
      <c r="W327" s="35"/>
      <c r="X327" s="35"/>
      <c r="Y327" s="35"/>
      <c r="Z327" s="35"/>
      <c r="AA327" s="35"/>
      <c r="AB327" s="35"/>
      <c r="AC327" s="35"/>
      <c r="AD327" s="35"/>
      <c r="AE327" s="35"/>
      <c r="AR327" s="198" t="s">
        <v>131</v>
      </c>
      <c r="AT327" s="198" t="s">
        <v>135</v>
      </c>
      <c r="AU327" s="198" t="s">
        <v>93</v>
      </c>
      <c r="AY327" s="18" t="s">
        <v>132</v>
      </c>
      <c r="BE327" s="199">
        <f>IF(N327="základní",J327,0)</f>
        <v>0</v>
      </c>
      <c r="BF327" s="199">
        <f>IF(N327="snížená",J327,0)</f>
        <v>0</v>
      </c>
      <c r="BG327" s="199">
        <f>IF(N327="zákl. přenesená",J327,0)</f>
        <v>0</v>
      </c>
      <c r="BH327" s="199">
        <f>IF(N327="sníž. přenesená",J327,0)</f>
        <v>0</v>
      </c>
      <c r="BI327" s="199">
        <f>IF(N327="nulová",J327,0)</f>
        <v>0</v>
      </c>
      <c r="BJ327" s="18" t="s">
        <v>21</v>
      </c>
      <c r="BK327" s="199">
        <f>ROUND(I327*H327,2)</f>
        <v>0</v>
      </c>
      <c r="BL327" s="18" t="s">
        <v>131</v>
      </c>
      <c r="BM327" s="198" t="s">
        <v>1345</v>
      </c>
    </row>
    <row r="328" spans="1:65" s="14" customFormat="1" ht="11.25">
      <c r="B328" s="211"/>
      <c r="C328" s="212"/>
      <c r="D328" s="202" t="s">
        <v>231</v>
      </c>
      <c r="E328" s="213" t="s">
        <v>1</v>
      </c>
      <c r="F328" s="214" t="s">
        <v>1346</v>
      </c>
      <c r="G328" s="212"/>
      <c r="H328" s="215">
        <v>32.748000000000005</v>
      </c>
      <c r="I328" s="216"/>
      <c r="J328" s="212"/>
      <c r="K328" s="212"/>
      <c r="L328" s="217"/>
      <c r="M328" s="218"/>
      <c r="N328" s="219"/>
      <c r="O328" s="219"/>
      <c r="P328" s="219"/>
      <c r="Q328" s="219"/>
      <c r="R328" s="219"/>
      <c r="S328" s="219"/>
      <c r="T328" s="220"/>
      <c r="AT328" s="221" t="s">
        <v>231</v>
      </c>
      <c r="AU328" s="221" t="s">
        <v>93</v>
      </c>
      <c r="AV328" s="14" t="s">
        <v>93</v>
      </c>
      <c r="AW328" s="14" t="s">
        <v>41</v>
      </c>
      <c r="AX328" s="14" t="s">
        <v>21</v>
      </c>
      <c r="AY328" s="221" t="s">
        <v>132</v>
      </c>
    </row>
    <row r="329" spans="1:65" s="2" customFormat="1" ht="36">
      <c r="A329" s="35"/>
      <c r="B329" s="36"/>
      <c r="C329" s="187" t="s">
        <v>700</v>
      </c>
      <c r="D329" s="187" t="s">
        <v>135</v>
      </c>
      <c r="E329" s="188" t="s">
        <v>1347</v>
      </c>
      <c r="F329" s="189" t="s">
        <v>1348</v>
      </c>
      <c r="G329" s="190" t="s">
        <v>338</v>
      </c>
      <c r="H329" s="191">
        <v>167.44900000000001</v>
      </c>
      <c r="I329" s="192"/>
      <c r="J329" s="193">
        <f>ROUND(I329*H329,2)</f>
        <v>0</v>
      </c>
      <c r="K329" s="189" t="s">
        <v>221</v>
      </c>
      <c r="L329" s="40"/>
      <c r="M329" s="194" t="s">
        <v>1</v>
      </c>
      <c r="N329" s="195" t="s">
        <v>49</v>
      </c>
      <c r="O329" s="72"/>
      <c r="P329" s="196">
        <f>O329*H329</f>
        <v>0</v>
      </c>
      <c r="Q329" s="196">
        <v>0</v>
      </c>
      <c r="R329" s="196">
        <f>Q329*H329</f>
        <v>0</v>
      </c>
      <c r="S329" s="196">
        <v>0</v>
      </c>
      <c r="T329" s="197">
        <f>S329*H329</f>
        <v>0</v>
      </c>
      <c r="U329" s="35"/>
      <c r="V329" s="35"/>
      <c r="W329" s="35"/>
      <c r="X329" s="35"/>
      <c r="Y329" s="35"/>
      <c r="Z329" s="35"/>
      <c r="AA329" s="35"/>
      <c r="AB329" s="35"/>
      <c r="AC329" s="35"/>
      <c r="AD329" s="35"/>
      <c r="AE329" s="35"/>
      <c r="AR329" s="198" t="s">
        <v>131</v>
      </c>
      <c r="AT329" s="198" t="s">
        <v>135</v>
      </c>
      <c r="AU329" s="198" t="s">
        <v>93</v>
      </c>
      <c r="AY329" s="18" t="s">
        <v>132</v>
      </c>
      <c r="BE329" s="199">
        <f>IF(N329="základní",J329,0)</f>
        <v>0</v>
      </c>
      <c r="BF329" s="199">
        <f>IF(N329="snížená",J329,0)</f>
        <v>0</v>
      </c>
      <c r="BG329" s="199">
        <f>IF(N329="zákl. přenesená",J329,0)</f>
        <v>0</v>
      </c>
      <c r="BH329" s="199">
        <f>IF(N329="sníž. přenesená",J329,0)</f>
        <v>0</v>
      </c>
      <c r="BI329" s="199">
        <f>IF(N329="nulová",J329,0)</f>
        <v>0</v>
      </c>
      <c r="BJ329" s="18" t="s">
        <v>21</v>
      </c>
      <c r="BK329" s="199">
        <f>ROUND(I329*H329,2)</f>
        <v>0</v>
      </c>
      <c r="BL329" s="18" t="s">
        <v>131</v>
      </c>
      <c r="BM329" s="198" t="s">
        <v>1349</v>
      </c>
    </row>
    <row r="330" spans="1:65" s="2" customFormat="1" ht="36">
      <c r="A330" s="35"/>
      <c r="B330" s="36"/>
      <c r="C330" s="187" t="s">
        <v>704</v>
      </c>
      <c r="D330" s="187" t="s">
        <v>135</v>
      </c>
      <c r="E330" s="188" t="s">
        <v>1350</v>
      </c>
      <c r="F330" s="189" t="s">
        <v>1351</v>
      </c>
      <c r="G330" s="190" t="s">
        <v>338</v>
      </c>
      <c r="H330" s="191">
        <v>669.79600000000005</v>
      </c>
      <c r="I330" s="192"/>
      <c r="J330" s="193">
        <f>ROUND(I330*H330,2)</f>
        <v>0</v>
      </c>
      <c r="K330" s="189" t="s">
        <v>221</v>
      </c>
      <c r="L330" s="40"/>
      <c r="M330" s="194" t="s">
        <v>1</v>
      </c>
      <c r="N330" s="195" t="s">
        <v>49</v>
      </c>
      <c r="O330" s="72"/>
      <c r="P330" s="196">
        <f>O330*H330</f>
        <v>0</v>
      </c>
      <c r="Q330" s="196">
        <v>0</v>
      </c>
      <c r="R330" s="196">
        <f>Q330*H330</f>
        <v>0</v>
      </c>
      <c r="S330" s="196">
        <v>0</v>
      </c>
      <c r="T330" s="197">
        <f>S330*H330</f>
        <v>0</v>
      </c>
      <c r="U330" s="35"/>
      <c r="V330" s="35"/>
      <c r="W330" s="35"/>
      <c r="X330" s="35"/>
      <c r="Y330" s="35"/>
      <c r="Z330" s="35"/>
      <c r="AA330" s="35"/>
      <c r="AB330" s="35"/>
      <c r="AC330" s="35"/>
      <c r="AD330" s="35"/>
      <c r="AE330" s="35"/>
      <c r="AR330" s="198" t="s">
        <v>131</v>
      </c>
      <c r="AT330" s="198" t="s">
        <v>135</v>
      </c>
      <c r="AU330" s="198" t="s">
        <v>93</v>
      </c>
      <c r="AY330" s="18" t="s">
        <v>132</v>
      </c>
      <c r="BE330" s="199">
        <f>IF(N330="základní",J330,0)</f>
        <v>0</v>
      </c>
      <c r="BF330" s="199">
        <f>IF(N330="snížená",J330,0)</f>
        <v>0</v>
      </c>
      <c r="BG330" s="199">
        <f>IF(N330="zákl. přenesená",J330,0)</f>
        <v>0</v>
      </c>
      <c r="BH330" s="199">
        <f>IF(N330="sníž. přenesená",J330,0)</f>
        <v>0</v>
      </c>
      <c r="BI330" s="199">
        <f>IF(N330="nulová",J330,0)</f>
        <v>0</v>
      </c>
      <c r="BJ330" s="18" t="s">
        <v>21</v>
      </c>
      <c r="BK330" s="199">
        <f>ROUND(I330*H330,2)</f>
        <v>0</v>
      </c>
      <c r="BL330" s="18" t="s">
        <v>131</v>
      </c>
      <c r="BM330" s="198" t="s">
        <v>1352</v>
      </c>
    </row>
    <row r="331" spans="1:65" s="14" customFormat="1" ht="11.25">
      <c r="B331" s="211"/>
      <c r="C331" s="212"/>
      <c r="D331" s="202" t="s">
        <v>231</v>
      </c>
      <c r="E331" s="213" t="s">
        <v>1</v>
      </c>
      <c r="F331" s="214" t="s">
        <v>1353</v>
      </c>
      <c r="G331" s="212"/>
      <c r="H331" s="215">
        <v>669.79600000000005</v>
      </c>
      <c r="I331" s="216"/>
      <c r="J331" s="212"/>
      <c r="K331" s="212"/>
      <c r="L331" s="217"/>
      <c r="M331" s="218"/>
      <c r="N331" s="219"/>
      <c r="O331" s="219"/>
      <c r="P331" s="219"/>
      <c r="Q331" s="219"/>
      <c r="R331" s="219"/>
      <c r="S331" s="219"/>
      <c r="T331" s="220"/>
      <c r="AT331" s="221" t="s">
        <v>231</v>
      </c>
      <c r="AU331" s="221" t="s">
        <v>93</v>
      </c>
      <c r="AV331" s="14" t="s">
        <v>93</v>
      </c>
      <c r="AW331" s="14" t="s">
        <v>41</v>
      </c>
      <c r="AX331" s="14" t="s">
        <v>21</v>
      </c>
      <c r="AY331" s="221" t="s">
        <v>132</v>
      </c>
    </row>
    <row r="332" spans="1:65" s="2" customFormat="1" ht="44.25" customHeight="1">
      <c r="A332" s="35"/>
      <c r="B332" s="36"/>
      <c r="C332" s="187" t="s">
        <v>708</v>
      </c>
      <c r="D332" s="187" t="s">
        <v>135</v>
      </c>
      <c r="E332" s="188" t="s">
        <v>1354</v>
      </c>
      <c r="F332" s="189" t="s">
        <v>1355</v>
      </c>
      <c r="G332" s="190" t="s">
        <v>338</v>
      </c>
      <c r="H332" s="191">
        <v>54.19</v>
      </c>
      <c r="I332" s="192"/>
      <c r="J332" s="193">
        <f>ROUND(I332*H332,2)</f>
        <v>0</v>
      </c>
      <c r="K332" s="189" t="s">
        <v>221</v>
      </c>
      <c r="L332" s="40"/>
      <c r="M332" s="194" t="s">
        <v>1</v>
      </c>
      <c r="N332" s="195" t="s">
        <v>49</v>
      </c>
      <c r="O332" s="72"/>
      <c r="P332" s="196">
        <f>O332*H332</f>
        <v>0</v>
      </c>
      <c r="Q332" s="196">
        <v>0</v>
      </c>
      <c r="R332" s="196">
        <f>Q332*H332</f>
        <v>0</v>
      </c>
      <c r="S332" s="196">
        <v>0</v>
      </c>
      <c r="T332" s="197">
        <f>S332*H332</f>
        <v>0</v>
      </c>
      <c r="U332" s="35"/>
      <c r="V332" s="35"/>
      <c r="W332" s="35"/>
      <c r="X332" s="35"/>
      <c r="Y332" s="35"/>
      <c r="Z332" s="35"/>
      <c r="AA332" s="35"/>
      <c r="AB332" s="35"/>
      <c r="AC332" s="35"/>
      <c r="AD332" s="35"/>
      <c r="AE332" s="35"/>
      <c r="AR332" s="198" t="s">
        <v>131</v>
      </c>
      <c r="AT332" s="198" t="s">
        <v>135</v>
      </c>
      <c r="AU332" s="198" t="s">
        <v>93</v>
      </c>
      <c r="AY332" s="18" t="s">
        <v>132</v>
      </c>
      <c r="BE332" s="199">
        <f>IF(N332="základní",J332,0)</f>
        <v>0</v>
      </c>
      <c r="BF332" s="199">
        <f>IF(N332="snížená",J332,0)</f>
        <v>0</v>
      </c>
      <c r="BG332" s="199">
        <f>IF(N332="zákl. přenesená",J332,0)</f>
        <v>0</v>
      </c>
      <c r="BH332" s="199">
        <f>IF(N332="sníž. přenesená",J332,0)</f>
        <v>0</v>
      </c>
      <c r="BI332" s="199">
        <f>IF(N332="nulová",J332,0)</f>
        <v>0</v>
      </c>
      <c r="BJ332" s="18" t="s">
        <v>21</v>
      </c>
      <c r="BK332" s="199">
        <f>ROUND(I332*H332,2)</f>
        <v>0</v>
      </c>
      <c r="BL332" s="18" t="s">
        <v>131</v>
      </c>
      <c r="BM332" s="198" t="s">
        <v>1356</v>
      </c>
    </row>
    <row r="333" spans="1:65" s="14" customFormat="1" ht="11.25">
      <c r="B333" s="211"/>
      <c r="C333" s="212"/>
      <c r="D333" s="202" t="s">
        <v>231</v>
      </c>
      <c r="E333" s="213" t="s">
        <v>1</v>
      </c>
      <c r="F333" s="214" t="s">
        <v>1357</v>
      </c>
      <c r="G333" s="212"/>
      <c r="H333" s="215">
        <v>54.19</v>
      </c>
      <c r="I333" s="216"/>
      <c r="J333" s="212"/>
      <c r="K333" s="212"/>
      <c r="L333" s="217"/>
      <c r="M333" s="218"/>
      <c r="N333" s="219"/>
      <c r="O333" s="219"/>
      <c r="P333" s="219"/>
      <c r="Q333" s="219"/>
      <c r="R333" s="219"/>
      <c r="S333" s="219"/>
      <c r="T333" s="220"/>
      <c r="AT333" s="221" t="s">
        <v>231</v>
      </c>
      <c r="AU333" s="221" t="s">
        <v>93</v>
      </c>
      <c r="AV333" s="14" t="s">
        <v>93</v>
      </c>
      <c r="AW333" s="14" t="s">
        <v>41</v>
      </c>
      <c r="AX333" s="14" t="s">
        <v>21</v>
      </c>
      <c r="AY333" s="221" t="s">
        <v>132</v>
      </c>
    </row>
    <row r="334" spans="1:65" s="12" customFormat="1" ht="22.9" customHeight="1">
      <c r="B334" s="171"/>
      <c r="C334" s="172"/>
      <c r="D334" s="173" t="s">
        <v>83</v>
      </c>
      <c r="E334" s="185" t="s">
        <v>1065</v>
      </c>
      <c r="F334" s="185" t="s">
        <v>980</v>
      </c>
      <c r="G334" s="172"/>
      <c r="H334" s="172"/>
      <c r="I334" s="175"/>
      <c r="J334" s="186">
        <f>BK334</f>
        <v>0</v>
      </c>
      <c r="K334" s="172"/>
      <c r="L334" s="177"/>
      <c r="M334" s="178"/>
      <c r="N334" s="179"/>
      <c r="O334" s="179"/>
      <c r="P334" s="180">
        <f>SUM(P335:P336)</f>
        <v>0</v>
      </c>
      <c r="Q334" s="179"/>
      <c r="R334" s="180">
        <f>SUM(R335:R336)</f>
        <v>0</v>
      </c>
      <c r="S334" s="179"/>
      <c r="T334" s="181">
        <f>SUM(T335:T336)</f>
        <v>0</v>
      </c>
      <c r="AR334" s="182" t="s">
        <v>21</v>
      </c>
      <c r="AT334" s="183" t="s">
        <v>83</v>
      </c>
      <c r="AU334" s="183" t="s">
        <v>21</v>
      </c>
      <c r="AY334" s="182" t="s">
        <v>132</v>
      </c>
      <c r="BK334" s="184">
        <f>SUM(BK335:BK336)</f>
        <v>0</v>
      </c>
    </row>
    <row r="335" spans="1:65" s="2" customFormat="1" ht="44.25" customHeight="1">
      <c r="A335" s="35"/>
      <c r="B335" s="36"/>
      <c r="C335" s="187" t="s">
        <v>712</v>
      </c>
      <c r="D335" s="187" t="s">
        <v>135</v>
      </c>
      <c r="E335" s="188" t="s">
        <v>1358</v>
      </c>
      <c r="F335" s="189" t="s">
        <v>1359</v>
      </c>
      <c r="G335" s="190" t="s">
        <v>338</v>
      </c>
      <c r="H335" s="191">
        <v>152.04300000000001</v>
      </c>
      <c r="I335" s="192"/>
      <c r="J335" s="193">
        <f>ROUND(I335*H335,2)</f>
        <v>0</v>
      </c>
      <c r="K335" s="189" t="s">
        <v>221</v>
      </c>
      <c r="L335" s="40"/>
      <c r="M335" s="194" t="s">
        <v>1</v>
      </c>
      <c r="N335" s="195" t="s">
        <v>49</v>
      </c>
      <c r="O335" s="72"/>
      <c r="P335" s="196">
        <f>O335*H335</f>
        <v>0</v>
      </c>
      <c r="Q335" s="196">
        <v>0</v>
      </c>
      <c r="R335" s="196">
        <f>Q335*H335</f>
        <v>0</v>
      </c>
      <c r="S335" s="196">
        <v>0</v>
      </c>
      <c r="T335" s="197">
        <f>S335*H335</f>
        <v>0</v>
      </c>
      <c r="U335" s="35"/>
      <c r="V335" s="35"/>
      <c r="W335" s="35"/>
      <c r="X335" s="35"/>
      <c r="Y335" s="35"/>
      <c r="Z335" s="35"/>
      <c r="AA335" s="35"/>
      <c r="AB335" s="35"/>
      <c r="AC335" s="35"/>
      <c r="AD335" s="35"/>
      <c r="AE335" s="35"/>
      <c r="AR335" s="198" t="s">
        <v>131</v>
      </c>
      <c r="AT335" s="198" t="s">
        <v>135</v>
      </c>
      <c r="AU335" s="198" t="s">
        <v>93</v>
      </c>
      <c r="AY335" s="18" t="s">
        <v>132</v>
      </c>
      <c r="BE335" s="199">
        <f>IF(N335="základní",J335,0)</f>
        <v>0</v>
      </c>
      <c r="BF335" s="199">
        <f>IF(N335="snížená",J335,0)</f>
        <v>0</v>
      </c>
      <c r="BG335" s="199">
        <f>IF(N335="zákl. přenesená",J335,0)</f>
        <v>0</v>
      </c>
      <c r="BH335" s="199">
        <f>IF(N335="sníž. přenesená",J335,0)</f>
        <v>0</v>
      </c>
      <c r="BI335" s="199">
        <f>IF(N335="nulová",J335,0)</f>
        <v>0</v>
      </c>
      <c r="BJ335" s="18" t="s">
        <v>21</v>
      </c>
      <c r="BK335" s="199">
        <f>ROUND(I335*H335,2)</f>
        <v>0</v>
      </c>
      <c r="BL335" s="18" t="s">
        <v>131</v>
      </c>
      <c r="BM335" s="198" t="s">
        <v>1360</v>
      </c>
    </row>
    <row r="336" spans="1:65" s="2" customFormat="1" ht="55.5" customHeight="1">
      <c r="A336" s="35"/>
      <c r="B336" s="36"/>
      <c r="C336" s="187" t="s">
        <v>720</v>
      </c>
      <c r="D336" s="187" t="s">
        <v>135</v>
      </c>
      <c r="E336" s="188" t="s">
        <v>1361</v>
      </c>
      <c r="F336" s="189" t="s">
        <v>1362</v>
      </c>
      <c r="G336" s="190" t="s">
        <v>338</v>
      </c>
      <c r="H336" s="191">
        <v>152.04300000000001</v>
      </c>
      <c r="I336" s="192"/>
      <c r="J336" s="193">
        <f>ROUND(I336*H336,2)</f>
        <v>0</v>
      </c>
      <c r="K336" s="189" t="s">
        <v>221</v>
      </c>
      <c r="L336" s="40"/>
      <c r="M336" s="194" t="s">
        <v>1</v>
      </c>
      <c r="N336" s="195" t="s">
        <v>49</v>
      </c>
      <c r="O336" s="72"/>
      <c r="P336" s="196">
        <f>O336*H336</f>
        <v>0</v>
      </c>
      <c r="Q336" s="196">
        <v>0</v>
      </c>
      <c r="R336" s="196">
        <f>Q336*H336</f>
        <v>0</v>
      </c>
      <c r="S336" s="196">
        <v>0</v>
      </c>
      <c r="T336" s="197">
        <f>S336*H336</f>
        <v>0</v>
      </c>
      <c r="U336" s="35"/>
      <c r="V336" s="35"/>
      <c r="W336" s="35"/>
      <c r="X336" s="35"/>
      <c r="Y336" s="35"/>
      <c r="Z336" s="35"/>
      <c r="AA336" s="35"/>
      <c r="AB336" s="35"/>
      <c r="AC336" s="35"/>
      <c r="AD336" s="35"/>
      <c r="AE336" s="35"/>
      <c r="AR336" s="198" t="s">
        <v>131</v>
      </c>
      <c r="AT336" s="198" t="s">
        <v>135</v>
      </c>
      <c r="AU336" s="198" t="s">
        <v>93</v>
      </c>
      <c r="AY336" s="18" t="s">
        <v>132</v>
      </c>
      <c r="BE336" s="199">
        <f>IF(N336="základní",J336,0)</f>
        <v>0</v>
      </c>
      <c r="BF336" s="199">
        <f>IF(N336="snížená",J336,0)</f>
        <v>0</v>
      </c>
      <c r="BG336" s="199">
        <f>IF(N336="zákl. přenesená",J336,0)</f>
        <v>0</v>
      </c>
      <c r="BH336" s="199">
        <f>IF(N336="sníž. přenesená",J336,0)</f>
        <v>0</v>
      </c>
      <c r="BI336" s="199">
        <f>IF(N336="nulová",J336,0)</f>
        <v>0</v>
      </c>
      <c r="BJ336" s="18" t="s">
        <v>21</v>
      </c>
      <c r="BK336" s="199">
        <f>ROUND(I336*H336,2)</f>
        <v>0</v>
      </c>
      <c r="BL336" s="18" t="s">
        <v>131</v>
      </c>
      <c r="BM336" s="198" t="s">
        <v>1363</v>
      </c>
    </row>
    <row r="337" spans="1:65" s="12" customFormat="1" ht="25.9" customHeight="1">
      <c r="B337" s="171"/>
      <c r="C337" s="172"/>
      <c r="D337" s="173" t="s">
        <v>83</v>
      </c>
      <c r="E337" s="174" t="s">
        <v>1364</v>
      </c>
      <c r="F337" s="174" t="s">
        <v>1365</v>
      </c>
      <c r="G337" s="172"/>
      <c r="H337" s="172"/>
      <c r="I337" s="175"/>
      <c r="J337" s="176">
        <f>BK337</f>
        <v>0</v>
      </c>
      <c r="K337" s="172"/>
      <c r="L337" s="177"/>
      <c r="M337" s="178"/>
      <c r="N337" s="179"/>
      <c r="O337" s="179"/>
      <c r="P337" s="180">
        <f>P338+P362</f>
        <v>0</v>
      </c>
      <c r="Q337" s="179"/>
      <c r="R337" s="180">
        <f>R338+R362</f>
        <v>2.5673485999999999</v>
      </c>
      <c r="S337" s="179"/>
      <c r="T337" s="181">
        <f>T338+T362</f>
        <v>0</v>
      </c>
      <c r="AR337" s="182" t="s">
        <v>93</v>
      </c>
      <c r="AT337" s="183" t="s">
        <v>83</v>
      </c>
      <c r="AU337" s="183" t="s">
        <v>84</v>
      </c>
      <c r="AY337" s="182" t="s">
        <v>132</v>
      </c>
      <c r="BK337" s="184">
        <f>BK338+BK362</f>
        <v>0</v>
      </c>
    </row>
    <row r="338" spans="1:65" s="12" customFormat="1" ht="22.9" customHeight="1">
      <c r="B338" s="171"/>
      <c r="C338" s="172"/>
      <c r="D338" s="173" t="s">
        <v>83</v>
      </c>
      <c r="E338" s="185" t="s">
        <v>1366</v>
      </c>
      <c r="F338" s="185" t="s">
        <v>1367</v>
      </c>
      <c r="G338" s="172"/>
      <c r="H338" s="172"/>
      <c r="I338" s="175"/>
      <c r="J338" s="186">
        <f>BK338</f>
        <v>0</v>
      </c>
      <c r="K338" s="172"/>
      <c r="L338" s="177"/>
      <c r="M338" s="178"/>
      <c r="N338" s="179"/>
      <c r="O338" s="179"/>
      <c r="P338" s="180">
        <f>SUM(P339:P361)</f>
        <v>0</v>
      </c>
      <c r="Q338" s="179"/>
      <c r="R338" s="180">
        <f>SUM(R339:R361)</f>
        <v>0.76806859999999988</v>
      </c>
      <c r="S338" s="179"/>
      <c r="T338" s="181">
        <f>SUM(T339:T361)</f>
        <v>0</v>
      </c>
      <c r="AR338" s="182" t="s">
        <v>93</v>
      </c>
      <c r="AT338" s="183" t="s">
        <v>83</v>
      </c>
      <c r="AU338" s="183" t="s">
        <v>21</v>
      </c>
      <c r="AY338" s="182" t="s">
        <v>132</v>
      </c>
      <c r="BK338" s="184">
        <f>SUM(BK339:BK361)</f>
        <v>0</v>
      </c>
    </row>
    <row r="339" spans="1:65" s="2" customFormat="1" ht="36">
      <c r="A339" s="35"/>
      <c r="B339" s="36"/>
      <c r="C339" s="187" t="s">
        <v>724</v>
      </c>
      <c r="D339" s="187" t="s">
        <v>135</v>
      </c>
      <c r="E339" s="188" t="s">
        <v>1368</v>
      </c>
      <c r="F339" s="189" t="s">
        <v>1369</v>
      </c>
      <c r="G339" s="190" t="s">
        <v>220</v>
      </c>
      <c r="H339" s="191">
        <v>28.454999999999998</v>
      </c>
      <c r="I339" s="192"/>
      <c r="J339" s="193">
        <f>ROUND(I339*H339,2)</f>
        <v>0</v>
      </c>
      <c r="K339" s="189" t="s">
        <v>221</v>
      </c>
      <c r="L339" s="40"/>
      <c r="M339" s="194" t="s">
        <v>1</v>
      </c>
      <c r="N339" s="195" t="s">
        <v>49</v>
      </c>
      <c r="O339" s="72"/>
      <c r="P339" s="196">
        <f>O339*H339</f>
        <v>0</v>
      </c>
      <c r="Q339" s="196">
        <v>0</v>
      </c>
      <c r="R339" s="196">
        <f>Q339*H339</f>
        <v>0</v>
      </c>
      <c r="S339" s="196">
        <v>0</v>
      </c>
      <c r="T339" s="197">
        <f>S339*H339</f>
        <v>0</v>
      </c>
      <c r="U339" s="35"/>
      <c r="V339" s="35"/>
      <c r="W339" s="35"/>
      <c r="X339" s="35"/>
      <c r="Y339" s="35"/>
      <c r="Z339" s="35"/>
      <c r="AA339" s="35"/>
      <c r="AB339" s="35"/>
      <c r="AC339" s="35"/>
      <c r="AD339" s="35"/>
      <c r="AE339" s="35"/>
      <c r="AR339" s="198" t="s">
        <v>199</v>
      </c>
      <c r="AT339" s="198" t="s">
        <v>135</v>
      </c>
      <c r="AU339" s="198" t="s">
        <v>93</v>
      </c>
      <c r="AY339" s="18" t="s">
        <v>132</v>
      </c>
      <c r="BE339" s="199">
        <f>IF(N339="základní",J339,0)</f>
        <v>0</v>
      </c>
      <c r="BF339" s="199">
        <f>IF(N339="snížená",J339,0)</f>
        <v>0</v>
      </c>
      <c r="BG339" s="199">
        <f>IF(N339="zákl. přenesená",J339,0)</f>
        <v>0</v>
      </c>
      <c r="BH339" s="199">
        <f>IF(N339="sníž. přenesená",J339,0)</f>
        <v>0</v>
      </c>
      <c r="BI339" s="199">
        <f>IF(N339="nulová",J339,0)</f>
        <v>0</v>
      </c>
      <c r="BJ339" s="18" t="s">
        <v>21</v>
      </c>
      <c r="BK339" s="199">
        <f>ROUND(I339*H339,2)</f>
        <v>0</v>
      </c>
      <c r="BL339" s="18" t="s">
        <v>199</v>
      </c>
      <c r="BM339" s="198" t="s">
        <v>1370</v>
      </c>
    </row>
    <row r="340" spans="1:65" s="13" customFormat="1" ht="11.25">
      <c r="B340" s="200"/>
      <c r="C340" s="201"/>
      <c r="D340" s="202" t="s">
        <v>231</v>
      </c>
      <c r="E340" s="203" t="s">
        <v>1</v>
      </c>
      <c r="F340" s="204" t="s">
        <v>1306</v>
      </c>
      <c r="G340" s="201"/>
      <c r="H340" s="203" t="s">
        <v>1</v>
      </c>
      <c r="I340" s="205"/>
      <c r="J340" s="201"/>
      <c r="K340" s="201"/>
      <c r="L340" s="206"/>
      <c r="M340" s="207"/>
      <c r="N340" s="208"/>
      <c r="O340" s="208"/>
      <c r="P340" s="208"/>
      <c r="Q340" s="208"/>
      <c r="R340" s="208"/>
      <c r="S340" s="208"/>
      <c r="T340" s="209"/>
      <c r="AT340" s="210" t="s">
        <v>231</v>
      </c>
      <c r="AU340" s="210" t="s">
        <v>93</v>
      </c>
      <c r="AV340" s="13" t="s">
        <v>21</v>
      </c>
      <c r="AW340" s="13" t="s">
        <v>41</v>
      </c>
      <c r="AX340" s="13" t="s">
        <v>84</v>
      </c>
      <c r="AY340" s="210" t="s">
        <v>132</v>
      </c>
    </row>
    <row r="341" spans="1:65" s="14" customFormat="1" ht="11.25">
      <c r="B341" s="211"/>
      <c r="C341" s="212"/>
      <c r="D341" s="202" t="s">
        <v>231</v>
      </c>
      <c r="E341" s="213" t="s">
        <v>1</v>
      </c>
      <c r="F341" s="214" t="s">
        <v>1307</v>
      </c>
      <c r="G341" s="212"/>
      <c r="H341" s="215">
        <v>28.454999999999998</v>
      </c>
      <c r="I341" s="216"/>
      <c r="J341" s="212"/>
      <c r="K341" s="212"/>
      <c r="L341" s="217"/>
      <c r="M341" s="218"/>
      <c r="N341" s="219"/>
      <c r="O341" s="219"/>
      <c r="P341" s="219"/>
      <c r="Q341" s="219"/>
      <c r="R341" s="219"/>
      <c r="S341" s="219"/>
      <c r="T341" s="220"/>
      <c r="AT341" s="221" t="s">
        <v>231</v>
      </c>
      <c r="AU341" s="221" t="s">
        <v>93</v>
      </c>
      <c r="AV341" s="14" t="s">
        <v>93</v>
      </c>
      <c r="AW341" s="14" t="s">
        <v>41</v>
      </c>
      <c r="AX341" s="14" t="s">
        <v>21</v>
      </c>
      <c r="AY341" s="221" t="s">
        <v>132</v>
      </c>
    </row>
    <row r="342" spans="1:65" s="2" customFormat="1" ht="33" customHeight="1">
      <c r="A342" s="35"/>
      <c r="B342" s="36"/>
      <c r="C342" s="187" t="s">
        <v>728</v>
      </c>
      <c r="D342" s="187" t="s">
        <v>135</v>
      </c>
      <c r="E342" s="188" t="s">
        <v>1371</v>
      </c>
      <c r="F342" s="189" t="s">
        <v>1372</v>
      </c>
      <c r="G342" s="190" t="s">
        <v>220</v>
      </c>
      <c r="H342" s="191">
        <v>113.29</v>
      </c>
      <c r="I342" s="192"/>
      <c r="J342" s="193">
        <f>ROUND(I342*H342,2)</f>
        <v>0</v>
      </c>
      <c r="K342" s="189" t="s">
        <v>221</v>
      </c>
      <c r="L342" s="40"/>
      <c r="M342" s="194" t="s">
        <v>1</v>
      </c>
      <c r="N342" s="195" t="s">
        <v>49</v>
      </c>
      <c r="O342" s="72"/>
      <c r="P342" s="196">
        <f>O342*H342</f>
        <v>0</v>
      </c>
      <c r="Q342" s="196">
        <v>0</v>
      </c>
      <c r="R342" s="196">
        <f>Q342*H342</f>
        <v>0</v>
      </c>
      <c r="S342" s="196">
        <v>0</v>
      </c>
      <c r="T342" s="197">
        <f>S342*H342</f>
        <v>0</v>
      </c>
      <c r="U342" s="35"/>
      <c r="V342" s="35"/>
      <c r="W342" s="35"/>
      <c r="X342" s="35"/>
      <c r="Y342" s="35"/>
      <c r="Z342" s="35"/>
      <c r="AA342" s="35"/>
      <c r="AB342" s="35"/>
      <c r="AC342" s="35"/>
      <c r="AD342" s="35"/>
      <c r="AE342" s="35"/>
      <c r="AR342" s="198" t="s">
        <v>199</v>
      </c>
      <c r="AT342" s="198" t="s">
        <v>135</v>
      </c>
      <c r="AU342" s="198" t="s">
        <v>93</v>
      </c>
      <c r="AY342" s="18" t="s">
        <v>132</v>
      </c>
      <c r="BE342" s="199">
        <f>IF(N342="základní",J342,0)</f>
        <v>0</v>
      </c>
      <c r="BF342" s="199">
        <f>IF(N342="snížená",J342,0)</f>
        <v>0</v>
      </c>
      <c r="BG342" s="199">
        <f>IF(N342="zákl. přenesená",J342,0)</f>
        <v>0</v>
      </c>
      <c r="BH342" s="199">
        <f>IF(N342="sníž. přenesená",J342,0)</f>
        <v>0</v>
      </c>
      <c r="BI342" s="199">
        <f>IF(N342="nulová",J342,0)</f>
        <v>0</v>
      </c>
      <c r="BJ342" s="18" t="s">
        <v>21</v>
      </c>
      <c r="BK342" s="199">
        <f>ROUND(I342*H342,2)</f>
        <v>0</v>
      </c>
      <c r="BL342" s="18" t="s">
        <v>199</v>
      </c>
      <c r="BM342" s="198" t="s">
        <v>1373</v>
      </c>
    </row>
    <row r="343" spans="1:65" s="13" customFormat="1" ht="11.25">
      <c r="B343" s="200"/>
      <c r="C343" s="201"/>
      <c r="D343" s="202" t="s">
        <v>231</v>
      </c>
      <c r="E343" s="203" t="s">
        <v>1</v>
      </c>
      <c r="F343" s="204" t="s">
        <v>1192</v>
      </c>
      <c r="G343" s="201"/>
      <c r="H343" s="203" t="s">
        <v>1</v>
      </c>
      <c r="I343" s="205"/>
      <c r="J343" s="201"/>
      <c r="K343" s="201"/>
      <c r="L343" s="206"/>
      <c r="M343" s="207"/>
      <c r="N343" s="208"/>
      <c r="O343" s="208"/>
      <c r="P343" s="208"/>
      <c r="Q343" s="208"/>
      <c r="R343" s="208"/>
      <c r="S343" s="208"/>
      <c r="T343" s="209"/>
      <c r="AT343" s="210" t="s">
        <v>231</v>
      </c>
      <c r="AU343" s="210" t="s">
        <v>93</v>
      </c>
      <c r="AV343" s="13" t="s">
        <v>21</v>
      </c>
      <c r="AW343" s="13" t="s">
        <v>41</v>
      </c>
      <c r="AX343" s="13" t="s">
        <v>84</v>
      </c>
      <c r="AY343" s="210" t="s">
        <v>132</v>
      </c>
    </row>
    <row r="344" spans="1:65" s="14" customFormat="1" ht="11.25">
      <c r="B344" s="211"/>
      <c r="C344" s="212"/>
      <c r="D344" s="202" t="s">
        <v>231</v>
      </c>
      <c r="E344" s="213" t="s">
        <v>1</v>
      </c>
      <c r="F344" s="214" t="s">
        <v>1198</v>
      </c>
      <c r="G344" s="212"/>
      <c r="H344" s="215">
        <v>16.86</v>
      </c>
      <c r="I344" s="216"/>
      <c r="J344" s="212"/>
      <c r="K344" s="212"/>
      <c r="L344" s="217"/>
      <c r="M344" s="218"/>
      <c r="N344" s="219"/>
      <c r="O344" s="219"/>
      <c r="P344" s="219"/>
      <c r="Q344" s="219"/>
      <c r="R344" s="219"/>
      <c r="S344" s="219"/>
      <c r="T344" s="220"/>
      <c r="AT344" s="221" t="s">
        <v>231</v>
      </c>
      <c r="AU344" s="221" t="s">
        <v>93</v>
      </c>
      <c r="AV344" s="14" t="s">
        <v>93</v>
      </c>
      <c r="AW344" s="14" t="s">
        <v>41</v>
      </c>
      <c r="AX344" s="14" t="s">
        <v>84</v>
      </c>
      <c r="AY344" s="221" t="s">
        <v>132</v>
      </c>
    </row>
    <row r="345" spans="1:65" s="13" customFormat="1" ht="11.25">
      <c r="B345" s="200"/>
      <c r="C345" s="201"/>
      <c r="D345" s="202" t="s">
        <v>231</v>
      </c>
      <c r="E345" s="203" t="s">
        <v>1</v>
      </c>
      <c r="F345" s="204" t="s">
        <v>1194</v>
      </c>
      <c r="G345" s="201"/>
      <c r="H345" s="203" t="s">
        <v>1</v>
      </c>
      <c r="I345" s="205"/>
      <c r="J345" s="201"/>
      <c r="K345" s="201"/>
      <c r="L345" s="206"/>
      <c r="M345" s="207"/>
      <c r="N345" s="208"/>
      <c r="O345" s="208"/>
      <c r="P345" s="208"/>
      <c r="Q345" s="208"/>
      <c r="R345" s="208"/>
      <c r="S345" s="208"/>
      <c r="T345" s="209"/>
      <c r="AT345" s="210" t="s">
        <v>231</v>
      </c>
      <c r="AU345" s="210" t="s">
        <v>93</v>
      </c>
      <c r="AV345" s="13" t="s">
        <v>21</v>
      </c>
      <c r="AW345" s="13" t="s">
        <v>41</v>
      </c>
      <c r="AX345" s="13" t="s">
        <v>84</v>
      </c>
      <c r="AY345" s="210" t="s">
        <v>132</v>
      </c>
    </row>
    <row r="346" spans="1:65" s="14" customFormat="1" ht="11.25">
      <c r="B346" s="211"/>
      <c r="C346" s="212"/>
      <c r="D346" s="202" t="s">
        <v>231</v>
      </c>
      <c r="E346" s="213" t="s">
        <v>1</v>
      </c>
      <c r="F346" s="214" t="s">
        <v>1199</v>
      </c>
      <c r="G346" s="212"/>
      <c r="H346" s="215">
        <v>25.07</v>
      </c>
      <c r="I346" s="216"/>
      <c r="J346" s="212"/>
      <c r="K346" s="212"/>
      <c r="L346" s="217"/>
      <c r="M346" s="218"/>
      <c r="N346" s="219"/>
      <c r="O346" s="219"/>
      <c r="P346" s="219"/>
      <c r="Q346" s="219"/>
      <c r="R346" s="219"/>
      <c r="S346" s="219"/>
      <c r="T346" s="220"/>
      <c r="AT346" s="221" t="s">
        <v>231</v>
      </c>
      <c r="AU346" s="221" t="s">
        <v>93</v>
      </c>
      <c r="AV346" s="14" t="s">
        <v>93</v>
      </c>
      <c r="AW346" s="14" t="s">
        <v>41</v>
      </c>
      <c r="AX346" s="14" t="s">
        <v>84</v>
      </c>
      <c r="AY346" s="221" t="s">
        <v>132</v>
      </c>
    </row>
    <row r="347" spans="1:65" s="13" customFormat="1" ht="11.25">
      <c r="B347" s="200"/>
      <c r="C347" s="201"/>
      <c r="D347" s="202" t="s">
        <v>231</v>
      </c>
      <c r="E347" s="203" t="s">
        <v>1</v>
      </c>
      <c r="F347" s="204" t="s">
        <v>1306</v>
      </c>
      <c r="G347" s="201"/>
      <c r="H347" s="203" t="s">
        <v>1</v>
      </c>
      <c r="I347" s="205"/>
      <c r="J347" s="201"/>
      <c r="K347" s="201"/>
      <c r="L347" s="206"/>
      <c r="M347" s="207"/>
      <c r="N347" s="208"/>
      <c r="O347" s="208"/>
      <c r="P347" s="208"/>
      <c r="Q347" s="208"/>
      <c r="R347" s="208"/>
      <c r="S347" s="208"/>
      <c r="T347" s="209"/>
      <c r="AT347" s="210" t="s">
        <v>231</v>
      </c>
      <c r="AU347" s="210" t="s">
        <v>93</v>
      </c>
      <c r="AV347" s="13" t="s">
        <v>21</v>
      </c>
      <c r="AW347" s="13" t="s">
        <v>41</v>
      </c>
      <c r="AX347" s="13" t="s">
        <v>84</v>
      </c>
      <c r="AY347" s="210" t="s">
        <v>132</v>
      </c>
    </row>
    <row r="348" spans="1:65" s="14" customFormat="1" ht="22.5">
      <c r="B348" s="211"/>
      <c r="C348" s="212"/>
      <c r="D348" s="202" t="s">
        <v>231</v>
      </c>
      <c r="E348" s="213" t="s">
        <v>1</v>
      </c>
      <c r="F348" s="214" t="s">
        <v>1181</v>
      </c>
      <c r="G348" s="212"/>
      <c r="H348" s="215">
        <v>71.36</v>
      </c>
      <c r="I348" s="216"/>
      <c r="J348" s="212"/>
      <c r="K348" s="212"/>
      <c r="L348" s="217"/>
      <c r="M348" s="218"/>
      <c r="N348" s="219"/>
      <c r="O348" s="219"/>
      <c r="P348" s="219"/>
      <c r="Q348" s="219"/>
      <c r="R348" s="219"/>
      <c r="S348" s="219"/>
      <c r="T348" s="220"/>
      <c r="AT348" s="221" t="s">
        <v>231</v>
      </c>
      <c r="AU348" s="221" t="s">
        <v>93</v>
      </c>
      <c r="AV348" s="14" t="s">
        <v>93</v>
      </c>
      <c r="AW348" s="14" t="s">
        <v>41</v>
      </c>
      <c r="AX348" s="14" t="s">
        <v>84</v>
      </c>
      <c r="AY348" s="221" t="s">
        <v>132</v>
      </c>
    </row>
    <row r="349" spans="1:65" s="15" customFormat="1" ht="11.25">
      <c r="B349" s="235"/>
      <c r="C349" s="236"/>
      <c r="D349" s="202" t="s">
        <v>231</v>
      </c>
      <c r="E349" s="237" t="s">
        <v>1</v>
      </c>
      <c r="F349" s="238" t="s">
        <v>331</v>
      </c>
      <c r="G349" s="236"/>
      <c r="H349" s="239">
        <v>113.28999999999999</v>
      </c>
      <c r="I349" s="240"/>
      <c r="J349" s="236"/>
      <c r="K349" s="236"/>
      <c r="L349" s="241"/>
      <c r="M349" s="242"/>
      <c r="N349" s="243"/>
      <c r="O349" s="243"/>
      <c r="P349" s="243"/>
      <c r="Q349" s="243"/>
      <c r="R349" s="243"/>
      <c r="S349" s="243"/>
      <c r="T349" s="244"/>
      <c r="AT349" s="245" t="s">
        <v>231</v>
      </c>
      <c r="AU349" s="245" t="s">
        <v>93</v>
      </c>
      <c r="AV349" s="15" t="s">
        <v>131</v>
      </c>
      <c r="AW349" s="15" t="s">
        <v>41</v>
      </c>
      <c r="AX349" s="15" t="s">
        <v>21</v>
      </c>
      <c r="AY349" s="245" t="s">
        <v>132</v>
      </c>
    </row>
    <row r="350" spans="1:65" s="2" customFormat="1" ht="16.5" customHeight="1">
      <c r="A350" s="35"/>
      <c r="B350" s="36"/>
      <c r="C350" s="222" t="s">
        <v>732</v>
      </c>
      <c r="D350" s="222" t="s">
        <v>270</v>
      </c>
      <c r="E350" s="223" t="s">
        <v>1374</v>
      </c>
      <c r="F350" s="224" t="s">
        <v>1375</v>
      </c>
      <c r="G350" s="225" t="s">
        <v>338</v>
      </c>
      <c r="H350" s="226">
        <v>0.05</v>
      </c>
      <c r="I350" s="227"/>
      <c r="J350" s="228">
        <f>ROUND(I350*H350,2)</f>
        <v>0</v>
      </c>
      <c r="K350" s="224" t="s">
        <v>221</v>
      </c>
      <c r="L350" s="229"/>
      <c r="M350" s="230" t="s">
        <v>1</v>
      </c>
      <c r="N350" s="231" t="s">
        <v>49</v>
      </c>
      <c r="O350" s="72"/>
      <c r="P350" s="196">
        <f>O350*H350</f>
        <v>0</v>
      </c>
      <c r="Q350" s="196">
        <v>1</v>
      </c>
      <c r="R350" s="196">
        <f>Q350*H350</f>
        <v>0.05</v>
      </c>
      <c r="S350" s="196">
        <v>0</v>
      </c>
      <c r="T350" s="197">
        <f>S350*H350</f>
        <v>0</v>
      </c>
      <c r="U350" s="35"/>
      <c r="V350" s="35"/>
      <c r="W350" s="35"/>
      <c r="X350" s="35"/>
      <c r="Y350" s="35"/>
      <c r="Z350" s="35"/>
      <c r="AA350" s="35"/>
      <c r="AB350" s="35"/>
      <c r="AC350" s="35"/>
      <c r="AD350" s="35"/>
      <c r="AE350" s="35"/>
      <c r="AR350" s="198" t="s">
        <v>460</v>
      </c>
      <c r="AT350" s="198" t="s">
        <v>270</v>
      </c>
      <c r="AU350" s="198" t="s">
        <v>93</v>
      </c>
      <c r="AY350" s="18" t="s">
        <v>132</v>
      </c>
      <c r="BE350" s="199">
        <f>IF(N350="základní",J350,0)</f>
        <v>0</v>
      </c>
      <c r="BF350" s="199">
        <f>IF(N350="snížená",J350,0)</f>
        <v>0</v>
      </c>
      <c r="BG350" s="199">
        <f>IF(N350="zákl. přenesená",J350,0)</f>
        <v>0</v>
      </c>
      <c r="BH350" s="199">
        <f>IF(N350="sníž. přenesená",J350,0)</f>
        <v>0</v>
      </c>
      <c r="BI350" s="199">
        <f>IF(N350="nulová",J350,0)</f>
        <v>0</v>
      </c>
      <c r="BJ350" s="18" t="s">
        <v>21</v>
      </c>
      <c r="BK350" s="199">
        <f>ROUND(I350*H350,2)</f>
        <v>0</v>
      </c>
      <c r="BL350" s="18" t="s">
        <v>199</v>
      </c>
      <c r="BM350" s="198" t="s">
        <v>1376</v>
      </c>
    </row>
    <row r="351" spans="1:65" s="14" customFormat="1" ht="11.25">
      <c r="B351" s="211"/>
      <c r="C351" s="212"/>
      <c r="D351" s="202" t="s">
        <v>231</v>
      </c>
      <c r="E351" s="213" t="s">
        <v>1</v>
      </c>
      <c r="F351" s="214" t="s">
        <v>1377</v>
      </c>
      <c r="G351" s="212"/>
      <c r="H351" s="215">
        <v>141.745</v>
      </c>
      <c r="I351" s="216"/>
      <c r="J351" s="212"/>
      <c r="K351" s="212"/>
      <c r="L351" s="217"/>
      <c r="M351" s="218"/>
      <c r="N351" s="219"/>
      <c r="O351" s="219"/>
      <c r="P351" s="219"/>
      <c r="Q351" s="219"/>
      <c r="R351" s="219"/>
      <c r="S351" s="219"/>
      <c r="T351" s="220"/>
      <c r="AT351" s="221" t="s">
        <v>231</v>
      </c>
      <c r="AU351" s="221" t="s">
        <v>93</v>
      </c>
      <c r="AV351" s="14" t="s">
        <v>93</v>
      </c>
      <c r="AW351" s="14" t="s">
        <v>41</v>
      </c>
      <c r="AX351" s="14" t="s">
        <v>84</v>
      </c>
      <c r="AY351" s="221" t="s">
        <v>132</v>
      </c>
    </row>
    <row r="352" spans="1:65" s="14" customFormat="1" ht="11.25">
      <c r="B352" s="211"/>
      <c r="C352" s="212"/>
      <c r="D352" s="202" t="s">
        <v>231</v>
      </c>
      <c r="E352" s="213" t="s">
        <v>1</v>
      </c>
      <c r="F352" s="214" t="s">
        <v>1378</v>
      </c>
      <c r="G352" s="212"/>
      <c r="H352" s="215">
        <v>4.9610750000000002E-2</v>
      </c>
      <c r="I352" s="216"/>
      <c r="J352" s="212"/>
      <c r="K352" s="212"/>
      <c r="L352" s="217"/>
      <c r="M352" s="218"/>
      <c r="N352" s="219"/>
      <c r="O352" s="219"/>
      <c r="P352" s="219"/>
      <c r="Q352" s="219"/>
      <c r="R352" s="219"/>
      <c r="S352" s="219"/>
      <c r="T352" s="220"/>
      <c r="AT352" s="221" t="s">
        <v>231</v>
      </c>
      <c r="AU352" s="221" t="s">
        <v>93</v>
      </c>
      <c r="AV352" s="14" t="s">
        <v>93</v>
      </c>
      <c r="AW352" s="14" t="s">
        <v>41</v>
      </c>
      <c r="AX352" s="14" t="s">
        <v>21</v>
      </c>
      <c r="AY352" s="221" t="s">
        <v>132</v>
      </c>
    </row>
    <row r="353" spans="1:65" s="2" customFormat="1" ht="21.75" customHeight="1">
      <c r="A353" s="35"/>
      <c r="B353" s="36"/>
      <c r="C353" s="187" t="s">
        <v>736</v>
      </c>
      <c r="D353" s="187" t="s">
        <v>135</v>
      </c>
      <c r="E353" s="188" t="s">
        <v>1379</v>
      </c>
      <c r="F353" s="189" t="s">
        <v>1380</v>
      </c>
      <c r="G353" s="190" t="s">
        <v>220</v>
      </c>
      <c r="H353" s="191">
        <v>148.30000000000001</v>
      </c>
      <c r="I353" s="192"/>
      <c r="J353" s="193">
        <f>ROUND(I353*H353,2)</f>
        <v>0</v>
      </c>
      <c r="K353" s="189" t="s">
        <v>221</v>
      </c>
      <c r="L353" s="40"/>
      <c r="M353" s="194" t="s">
        <v>1</v>
      </c>
      <c r="N353" s="195" t="s">
        <v>49</v>
      </c>
      <c r="O353" s="72"/>
      <c r="P353" s="196">
        <f>O353*H353</f>
        <v>0</v>
      </c>
      <c r="Q353" s="196">
        <v>3.8000000000000002E-4</v>
      </c>
      <c r="R353" s="196">
        <f>Q353*H353</f>
        <v>5.6354000000000008E-2</v>
      </c>
      <c r="S353" s="196">
        <v>0</v>
      </c>
      <c r="T353" s="197">
        <f>S353*H353</f>
        <v>0</v>
      </c>
      <c r="U353" s="35"/>
      <c r="V353" s="35"/>
      <c r="W353" s="35"/>
      <c r="X353" s="35"/>
      <c r="Y353" s="35"/>
      <c r="Z353" s="35"/>
      <c r="AA353" s="35"/>
      <c r="AB353" s="35"/>
      <c r="AC353" s="35"/>
      <c r="AD353" s="35"/>
      <c r="AE353" s="35"/>
      <c r="AR353" s="198" t="s">
        <v>199</v>
      </c>
      <c r="AT353" s="198" t="s">
        <v>135</v>
      </c>
      <c r="AU353" s="198" t="s">
        <v>93</v>
      </c>
      <c r="AY353" s="18" t="s">
        <v>132</v>
      </c>
      <c r="BE353" s="199">
        <f>IF(N353="základní",J353,0)</f>
        <v>0</v>
      </c>
      <c r="BF353" s="199">
        <f>IF(N353="snížená",J353,0)</f>
        <v>0</v>
      </c>
      <c r="BG353" s="199">
        <f>IF(N353="zákl. přenesená",J353,0)</f>
        <v>0</v>
      </c>
      <c r="BH353" s="199">
        <f>IF(N353="sníž. přenesená",J353,0)</f>
        <v>0</v>
      </c>
      <c r="BI353" s="199">
        <f>IF(N353="nulová",J353,0)</f>
        <v>0</v>
      </c>
      <c r="BJ353" s="18" t="s">
        <v>21</v>
      </c>
      <c r="BK353" s="199">
        <f>ROUND(I353*H353,2)</f>
        <v>0</v>
      </c>
      <c r="BL353" s="18" t="s">
        <v>199</v>
      </c>
      <c r="BM353" s="198" t="s">
        <v>1381</v>
      </c>
    </row>
    <row r="354" spans="1:65" s="14" customFormat="1" ht="11.25">
      <c r="B354" s="211"/>
      <c r="C354" s="212"/>
      <c r="D354" s="202" t="s">
        <v>231</v>
      </c>
      <c r="E354" s="213" t="s">
        <v>1</v>
      </c>
      <c r="F354" s="214" t="s">
        <v>1382</v>
      </c>
      <c r="G354" s="212"/>
      <c r="H354" s="215">
        <v>133.10000000000002</v>
      </c>
      <c r="I354" s="216"/>
      <c r="J354" s="212"/>
      <c r="K354" s="212"/>
      <c r="L354" s="217"/>
      <c r="M354" s="218"/>
      <c r="N354" s="219"/>
      <c r="O354" s="219"/>
      <c r="P354" s="219"/>
      <c r="Q354" s="219"/>
      <c r="R354" s="219"/>
      <c r="S354" s="219"/>
      <c r="T354" s="220"/>
      <c r="AT354" s="221" t="s">
        <v>231</v>
      </c>
      <c r="AU354" s="221" t="s">
        <v>93</v>
      </c>
      <c r="AV354" s="14" t="s">
        <v>93</v>
      </c>
      <c r="AW354" s="14" t="s">
        <v>41</v>
      </c>
      <c r="AX354" s="14" t="s">
        <v>84</v>
      </c>
      <c r="AY354" s="221" t="s">
        <v>132</v>
      </c>
    </row>
    <row r="355" spans="1:65" s="14" customFormat="1" ht="11.25">
      <c r="B355" s="211"/>
      <c r="C355" s="212"/>
      <c r="D355" s="202" t="s">
        <v>231</v>
      </c>
      <c r="E355" s="213" t="s">
        <v>1</v>
      </c>
      <c r="F355" s="214" t="s">
        <v>1383</v>
      </c>
      <c r="G355" s="212"/>
      <c r="H355" s="215">
        <v>15.2</v>
      </c>
      <c r="I355" s="216"/>
      <c r="J355" s="212"/>
      <c r="K355" s="212"/>
      <c r="L355" s="217"/>
      <c r="M355" s="218"/>
      <c r="N355" s="219"/>
      <c r="O355" s="219"/>
      <c r="P355" s="219"/>
      <c r="Q355" s="219"/>
      <c r="R355" s="219"/>
      <c r="S355" s="219"/>
      <c r="T355" s="220"/>
      <c r="AT355" s="221" t="s">
        <v>231</v>
      </c>
      <c r="AU355" s="221" t="s">
        <v>93</v>
      </c>
      <c r="AV355" s="14" t="s">
        <v>93</v>
      </c>
      <c r="AW355" s="14" t="s">
        <v>41</v>
      </c>
      <c r="AX355" s="14" t="s">
        <v>84</v>
      </c>
      <c r="AY355" s="221" t="s">
        <v>132</v>
      </c>
    </row>
    <row r="356" spans="1:65" s="15" customFormat="1" ht="11.25">
      <c r="B356" s="235"/>
      <c r="C356" s="236"/>
      <c r="D356" s="202" t="s">
        <v>231</v>
      </c>
      <c r="E356" s="237" t="s">
        <v>1</v>
      </c>
      <c r="F356" s="238" t="s">
        <v>331</v>
      </c>
      <c r="G356" s="236"/>
      <c r="H356" s="239">
        <v>148.30000000000001</v>
      </c>
      <c r="I356" s="240"/>
      <c r="J356" s="236"/>
      <c r="K356" s="236"/>
      <c r="L356" s="241"/>
      <c r="M356" s="242"/>
      <c r="N356" s="243"/>
      <c r="O356" s="243"/>
      <c r="P356" s="243"/>
      <c r="Q356" s="243"/>
      <c r="R356" s="243"/>
      <c r="S356" s="243"/>
      <c r="T356" s="244"/>
      <c r="AT356" s="245" t="s">
        <v>231</v>
      </c>
      <c r="AU356" s="245" t="s">
        <v>93</v>
      </c>
      <c r="AV356" s="15" t="s">
        <v>131</v>
      </c>
      <c r="AW356" s="15" t="s">
        <v>41</v>
      </c>
      <c r="AX356" s="15" t="s">
        <v>21</v>
      </c>
      <c r="AY356" s="245" t="s">
        <v>132</v>
      </c>
    </row>
    <row r="357" spans="1:65" s="2" customFormat="1" ht="36">
      <c r="A357" s="35"/>
      <c r="B357" s="36"/>
      <c r="C357" s="222" t="s">
        <v>740</v>
      </c>
      <c r="D357" s="222" t="s">
        <v>270</v>
      </c>
      <c r="E357" s="223" t="s">
        <v>492</v>
      </c>
      <c r="F357" s="224" t="s">
        <v>493</v>
      </c>
      <c r="G357" s="225" t="s">
        <v>220</v>
      </c>
      <c r="H357" s="226">
        <v>170.54499999999999</v>
      </c>
      <c r="I357" s="227"/>
      <c r="J357" s="228">
        <f>ROUND(I357*H357,2)</f>
        <v>0</v>
      </c>
      <c r="K357" s="224" t="s">
        <v>221</v>
      </c>
      <c r="L357" s="229"/>
      <c r="M357" s="230" t="s">
        <v>1</v>
      </c>
      <c r="N357" s="231" t="s">
        <v>49</v>
      </c>
      <c r="O357" s="72"/>
      <c r="P357" s="196">
        <f>O357*H357</f>
        <v>0</v>
      </c>
      <c r="Q357" s="196">
        <v>3.8800000000000002E-3</v>
      </c>
      <c r="R357" s="196">
        <f>Q357*H357</f>
        <v>0.66171459999999993</v>
      </c>
      <c r="S357" s="196">
        <v>0</v>
      </c>
      <c r="T357" s="197">
        <f>S357*H357</f>
        <v>0</v>
      </c>
      <c r="U357" s="35"/>
      <c r="V357" s="35"/>
      <c r="W357" s="35"/>
      <c r="X357" s="35"/>
      <c r="Y357" s="35"/>
      <c r="Z357" s="35"/>
      <c r="AA357" s="35"/>
      <c r="AB357" s="35"/>
      <c r="AC357" s="35"/>
      <c r="AD357" s="35"/>
      <c r="AE357" s="35"/>
      <c r="AR357" s="198" t="s">
        <v>460</v>
      </c>
      <c r="AT357" s="198" t="s">
        <v>270</v>
      </c>
      <c r="AU357" s="198" t="s">
        <v>93</v>
      </c>
      <c r="AY357" s="18" t="s">
        <v>132</v>
      </c>
      <c r="BE357" s="199">
        <f>IF(N357="základní",J357,0)</f>
        <v>0</v>
      </c>
      <c r="BF357" s="199">
        <f>IF(N357="snížená",J357,0)</f>
        <v>0</v>
      </c>
      <c r="BG357" s="199">
        <f>IF(N357="zákl. přenesená",J357,0)</f>
        <v>0</v>
      </c>
      <c r="BH357" s="199">
        <f>IF(N357="sníž. přenesená",J357,0)</f>
        <v>0</v>
      </c>
      <c r="BI357" s="199">
        <f>IF(N357="nulová",J357,0)</f>
        <v>0</v>
      </c>
      <c r="BJ357" s="18" t="s">
        <v>21</v>
      </c>
      <c r="BK357" s="199">
        <f>ROUND(I357*H357,2)</f>
        <v>0</v>
      </c>
      <c r="BL357" s="18" t="s">
        <v>199</v>
      </c>
      <c r="BM357" s="198" t="s">
        <v>1384</v>
      </c>
    </row>
    <row r="358" spans="1:65" s="14" customFormat="1" ht="11.25">
      <c r="B358" s="211"/>
      <c r="C358" s="212"/>
      <c r="D358" s="202" t="s">
        <v>231</v>
      </c>
      <c r="E358" s="213" t="s">
        <v>1</v>
      </c>
      <c r="F358" s="214" t="s">
        <v>1385</v>
      </c>
      <c r="G358" s="212"/>
      <c r="H358" s="215">
        <v>170.54499999999999</v>
      </c>
      <c r="I358" s="216"/>
      <c r="J358" s="212"/>
      <c r="K358" s="212"/>
      <c r="L358" s="217"/>
      <c r="M358" s="218"/>
      <c r="N358" s="219"/>
      <c r="O358" s="219"/>
      <c r="P358" s="219"/>
      <c r="Q358" s="219"/>
      <c r="R358" s="219"/>
      <c r="S358" s="219"/>
      <c r="T358" s="220"/>
      <c r="AT358" s="221" t="s">
        <v>231</v>
      </c>
      <c r="AU358" s="221" t="s">
        <v>93</v>
      </c>
      <c r="AV358" s="14" t="s">
        <v>93</v>
      </c>
      <c r="AW358" s="14" t="s">
        <v>41</v>
      </c>
      <c r="AX358" s="14" t="s">
        <v>21</v>
      </c>
      <c r="AY358" s="221" t="s">
        <v>132</v>
      </c>
    </row>
    <row r="359" spans="1:65" s="2" customFormat="1" ht="16.5" customHeight="1">
      <c r="A359" s="35"/>
      <c r="B359" s="36"/>
      <c r="C359" s="187" t="s">
        <v>744</v>
      </c>
      <c r="D359" s="187" t="s">
        <v>135</v>
      </c>
      <c r="E359" s="188" t="s">
        <v>1386</v>
      </c>
      <c r="F359" s="189" t="s">
        <v>1387</v>
      </c>
      <c r="G359" s="190" t="s">
        <v>220</v>
      </c>
      <c r="H359" s="191">
        <v>5</v>
      </c>
      <c r="I359" s="192"/>
      <c r="J359" s="193">
        <f>ROUND(I359*H359,2)</f>
        <v>0</v>
      </c>
      <c r="K359" s="189" t="s">
        <v>1009</v>
      </c>
      <c r="L359" s="40"/>
      <c r="M359" s="194" t="s">
        <v>1</v>
      </c>
      <c r="N359" s="195" t="s">
        <v>49</v>
      </c>
      <c r="O359" s="72"/>
      <c r="P359" s="196">
        <f>O359*H359</f>
        <v>0</v>
      </c>
      <c r="Q359" s="196">
        <v>0</v>
      </c>
      <c r="R359" s="196">
        <f>Q359*H359</f>
        <v>0</v>
      </c>
      <c r="S359" s="196">
        <v>0</v>
      </c>
      <c r="T359" s="197">
        <f>S359*H359</f>
        <v>0</v>
      </c>
      <c r="U359" s="35"/>
      <c r="V359" s="35"/>
      <c r="W359" s="35"/>
      <c r="X359" s="35"/>
      <c r="Y359" s="35"/>
      <c r="Z359" s="35"/>
      <c r="AA359" s="35"/>
      <c r="AB359" s="35"/>
      <c r="AC359" s="35"/>
      <c r="AD359" s="35"/>
      <c r="AE359" s="35"/>
      <c r="AR359" s="198" t="s">
        <v>199</v>
      </c>
      <c r="AT359" s="198" t="s">
        <v>135</v>
      </c>
      <c r="AU359" s="198" t="s">
        <v>93</v>
      </c>
      <c r="AY359" s="18" t="s">
        <v>132</v>
      </c>
      <c r="BE359" s="199">
        <f>IF(N359="základní",J359,0)</f>
        <v>0</v>
      </c>
      <c r="BF359" s="199">
        <f>IF(N359="snížená",J359,0)</f>
        <v>0</v>
      </c>
      <c r="BG359" s="199">
        <f>IF(N359="zákl. přenesená",J359,0)</f>
        <v>0</v>
      </c>
      <c r="BH359" s="199">
        <f>IF(N359="sníž. přenesená",J359,0)</f>
        <v>0</v>
      </c>
      <c r="BI359" s="199">
        <f>IF(N359="nulová",J359,0)</f>
        <v>0</v>
      </c>
      <c r="BJ359" s="18" t="s">
        <v>21</v>
      </c>
      <c r="BK359" s="199">
        <f>ROUND(I359*H359,2)</f>
        <v>0</v>
      </c>
      <c r="BL359" s="18" t="s">
        <v>199</v>
      </c>
      <c r="BM359" s="198" t="s">
        <v>1388</v>
      </c>
    </row>
    <row r="360" spans="1:65" s="14" customFormat="1" ht="11.25">
      <c r="B360" s="211"/>
      <c r="C360" s="212"/>
      <c r="D360" s="202" t="s">
        <v>231</v>
      </c>
      <c r="E360" s="213" t="s">
        <v>1</v>
      </c>
      <c r="F360" s="214" t="s">
        <v>1389</v>
      </c>
      <c r="G360" s="212"/>
      <c r="H360" s="215">
        <v>5</v>
      </c>
      <c r="I360" s="216"/>
      <c r="J360" s="212"/>
      <c r="K360" s="212"/>
      <c r="L360" s="217"/>
      <c r="M360" s="218"/>
      <c r="N360" s="219"/>
      <c r="O360" s="219"/>
      <c r="P360" s="219"/>
      <c r="Q360" s="219"/>
      <c r="R360" s="219"/>
      <c r="S360" s="219"/>
      <c r="T360" s="220"/>
      <c r="AT360" s="221" t="s">
        <v>231</v>
      </c>
      <c r="AU360" s="221" t="s">
        <v>93</v>
      </c>
      <c r="AV360" s="14" t="s">
        <v>93</v>
      </c>
      <c r="AW360" s="14" t="s">
        <v>41</v>
      </c>
      <c r="AX360" s="14" t="s">
        <v>21</v>
      </c>
      <c r="AY360" s="221" t="s">
        <v>132</v>
      </c>
    </row>
    <row r="361" spans="1:65" s="2" customFormat="1" ht="48">
      <c r="A361" s="35"/>
      <c r="B361" s="36"/>
      <c r="C361" s="187" t="s">
        <v>748</v>
      </c>
      <c r="D361" s="187" t="s">
        <v>135</v>
      </c>
      <c r="E361" s="188" t="s">
        <v>1390</v>
      </c>
      <c r="F361" s="189" t="s">
        <v>1391</v>
      </c>
      <c r="G361" s="190" t="s">
        <v>338</v>
      </c>
      <c r="H361" s="191">
        <v>0.76800000000000002</v>
      </c>
      <c r="I361" s="192"/>
      <c r="J361" s="193">
        <f>ROUND(I361*H361,2)</f>
        <v>0</v>
      </c>
      <c r="K361" s="189" t="s">
        <v>221</v>
      </c>
      <c r="L361" s="40"/>
      <c r="M361" s="194" t="s">
        <v>1</v>
      </c>
      <c r="N361" s="195" t="s">
        <v>49</v>
      </c>
      <c r="O361" s="72"/>
      <c r="P361" s="196">
        <f>O361*H361</f>
        <v>0</v>
      </c>
      <c r="Q361" s="196">
        <v>0</v>
      </c>
      <c r="R361" s="196">
        <f>Q361*H361</f>
        <v>0</v>
      </c>
      <c r="S361" s="196">
        <v>0</v>
      </c>
      <c r="T361" s="197">
        <f>S361*H361</f>
        <v>0</v>
      </c>
      <c r="U361" s="35"/>
      <c r="V361" s="35"/>
      <c r="W361" s="35"/>
      <c r="X361" s="35"/>
      <c r="Y361" s="35"/>
      <c r="Z361" s="35"/>
      <c r="AA361" s="35"/>
      <c r="AB361" s="35"/>
      <c r="AC361" s="35"/>
      <c r="AD361" s="35"/>
      <c r="AE361" s="35"/>
      <c r="AR361" s="198" t="s">
        <v>199</v>
      </c>
      <c r="AT361" s="198" t="s">
        <v>135</v>
      </c>
      <c r="AU361" s="198" t="s">
        <v>93</v>
      </c>
      <c r="AY361" s="18" t="s">
        <v>132</v>
      </c>
      <c r="BE361" s="199">
        <f>IF(N361="základní",J361,0)</f>
        <v>0</v>
      </c>
      <c r="BF361" s="199">
        <f>IF(N361="snížená",J361,0)</f>
        <v>0</v>
      </c>
      <c r="BG361" s="199">
        <f>IF(N361="zákl. přenesená",J361,0)</f>
        <v>0</v>
      </c>
      <c r="BH361" s="199">
        <f>IF(N361="sníž. přenesená",J361,0)</f>
        <v>0</v>
      </c>
      <c r="BI361" s="199">
        <f>IF(N361="nulová",J361,0)</f>
        <v>0</v>
      </c>
      <c r="BJ361" s="18" t="s">
        <v>21</v>
      </c>
      <c r="BK361" s="199">
        <f>ROUND(I361*H361,2)</f>
        <v>0</v>
      </c>
      <c r="BL361" s="18" t="s">
        <v>199</v>
      </c>
      <c r="BM361" s="198" t="s">
        <v>1392</v>
      </c>
    </row>
    <row r="362" spans="1:65" s="12" customFormat="1" ht="22.9" customHeight="1">
      <c r="B362" s="171"/>
      <c r="C362" s="172"/>
      <c r="D362" s="173" t="s">
        <v>83</v>
      </c>
      <c r="E362" s="185" t="s">
        <v>1393</v>
      </c>
      <c r="F362" s="185" t="s">
        <v>1394</v>
      </c>
      <c r="G362" s="172"/>
      <c r="H362" s="172"/>
      <c r="I362" s="175"/>
      <c r="J362" s="186">
        <f>BK362</f>
        <v>0</v>
      </c>
      <c r="K362" s="172"/>
      <c r="L362" s="177"/>
      <c r="M362" s="178"/>
      <c r="N362" s="179"/>
      <c r="O362" s="179"/>
      <c r="P362" s="180">
        <f>SUM(P363:P368)</f>
        <v>0</v>
      </c>
      <c r="Q362" s="179"/>
      <c r="R362" s="180">
        <f>SUM(R363:R368)</f>
        <v>1.7992799999999998</v>
      </c>
      <c r="S362" s="179"/>
      <c r="T362" s="181">
        <f>SUM(T363:T368)</f>
        <v>0</v>
      </c>
      <c r="AR362" s="182" t="s">
        <v>93</v>
      </c>
      <c r="AT362" s="183" t="s">
        <v>83</v>
      </c>
      <c r="AU362" s="183" t="s">
        <v>21</v>
      </c>
      <c r="AY362" s="182" t="s">
        <v>132</v>
      </c>
      <c r="BK362" s="184">
        <f>SUM(BK363:BK368)</f>
        <v>0</v>
      </c>
    </row>
    <row r="363" spans="1:65" s="2" customFormat="1" ht="36">
      <c r="A363" s="35"/>
      <c r="B363" s="36"/>
      <c r="C363" s="187" t="s">
        <v>755</v>
      </c>
      <c r="D363" s="187" t="s">
        <v>135</v>
      </c>
      <c r="E363" s="188" t="s">
        <v>1395</v>
      </c>
      <c r="F363" s="189" t="s">
        <v>1396</v>
      </c>
      <c r="G363" s="190" t="s">
        <v>478</v>
      </c>
      <c r="H363" s="191">
        <v>25.5</v>
      </c>
      <c r="I363" s="192"/>
      <c r="J363" s="193">
        <f>ROUND(I363*H363,2)</f>
        <v>0</v>
      </c>
      <c r="K363" s="189" t="s">
        <v>1009</v>
      </c>
      <c r="L363" s="40"/>
      <c r="M363" s="194" t="s">
        <v>1</v>
      </c>
      <c r="N363" s="195" t="s">
        <v>49</v>
      </c>
      <c r="O363" s="72"/>
      <c r="P363" s="196">
        <f>O363*H363</f>
        <v>0</v>
      </c>
      <c r="Q363" s="196">
        <v>6.0000000000000002E-5</v>
      </c>
      <c r="R363" s="196">
        <f>Q363*H363</f>
        <v>1.5300000000000001E-3</v>
      </c>
      <c r="S363" s="196">
        <v>0</v>
      </c>
      <c r="T363" s="197">
        <f>S363*H363</f>
        <v>0</v>
      </c>
      <c r="U363" s="35"/>
      <c r="V363" s="35"/>
      <c r="W363" s="35"/>
      <c r="X363" s="35"/>
      <c r="Y363" s="35"/>
      <c r="Z363" s="35"/>
      <c r="AA363" s="35"/>
      <c r="AB363" s="35"/>
      <c r="AC363" s="35"/>
      <c r="AD363" s="35"/>
      <c r="AE363" s="35"/>
      <c r="AR363" s="198" t="s">
        <v>199</v>
      </c>
      <c r="AT363" s="198" t="s">
        <v>135</v>
      </c>
      <c r="AU363" s="198" t="s">
        <v>93</v>
      </c>
      <c r="AY363" s="18" t="s">
        <v>132</v>
      </c>
      <c r="BE363" s="199">
        <f>IF(N363="základní",J363,0)</f>
        <v>0</v>
      </c>
      <c r="BF363" s="199">
        <f>IF(N363="snížená",J363,0)</f>
        <v>0</v>
      </c>
      <c r="BG363" s="199">
        <f>IF(N363="zákl. přenesená",J363,0)</f>
        <v>0</v>
      </c>
      <c r="BH363" s="199">
        <f>IF(N363="sníž. přenesená",J363,0)</f>
        <v>0</v>
      </c>
      <c r="BI363" s="199">
        <f>IF(N363="nulová",J363,0)</f>
        <v>0</v>
      </c>
      <c r="BJ363" s="18" t="s">
        <v>21</v>
      </c>
      <c r="BK363" s="199">
        <f>ROUND(I363*H363,2)</f>
        <v>0</v>
      </c>
      <c r="BL363" s="18" t="s">
        <v>199</v>
      </c>
      <c r="BM363" s="198" t="s">
        <v>1397</v>
      </c>
    </row>
    <row r="364" spans="1:65" s="2" customFormat="1" ht="29.25">
      <c r="A364" s="35"/>
      <c r="B364" s="36"/>
      <c r="C364" s="37"/>
      <c r="D364" s="202" t="s">
        <v>1011</v>
      </c>
      <c r="E364" s="37"/>
      <c r="F364" s="262" t="s">
        <v>1398</v>
      </c>
      <c r="G364" s="37"/>
      <c r="H364" s="37"/>
      <c r="I364" s="263"/>
      <c r="J364" s="37"/>
      <c r="K364" s="37"/>
      <c r="L364" s="40"/>
      <c r="M364" s="264"/>
      <c r="N364" s="265"/>
      <c r="O364" s="72"/>
      <c r="P364" s="72"/>
      <c r="Q364" s="72"/>
      <c r="R364" s="72"/>
      <c r="S364" s="72"/>
      <c r="T364" s="73"/>
      <c r="U364" s="35"/>
      <c r="V364" s="35"/>
      <c r="W364" s="35"/>
      <c r="X364" s="35"/>
      <c r="Y364" s="35"/>
      <c r="Z364" s="35"/>
      <c r="AA364" s="35"/>
      <c r="AB364" s="35"/>
      <c r="AC364" s="35"/>
      <c r="AD364" s="35"/>
      <c r="AE364" s="35"/>
      <c r="AT364" s="18" t="s">
        <v>1011</v>
      </c>
      <c r="AU364" s="18" t="s">
        <v>93</v>
      </c>
    </row>
    <row r="365" spans="1:65" s="14" customFormat="1" ht="11.25">
      <c r="B365" s="211"/>
      <c r="C365" s="212"/>
      <c r="D365" s="202" t="s">
        <v>231</v>
      </c>
      <c r="E365" s="213" t="s">
        <v>1</v>
      </c>
      <c r="F365" s="214" t="s">
        <v>1209</v>
      </c>
      <c r="G365" s="212"/>
      <c r="H365" s="215">
        <v>25.5</v>
      </c>
      <c r="I365" s="216"/>
      <c r="J365" s="212"/>
      <c r="K365" s="212"/>
      <c r="L365" s="217"/>
      <c r="M365" s="218"/>
      <c r="N365" s="219"/>
      <c r="O365" s="219"/>
      <c r="P365" s="219"/>
      <c r="Q365" s="219"/>
      <c r="R365" s="219"/>
      <c r="S365" s="219"/>
      <c r="T365" s="220"/>
      <c r="AT365" s="221" t="s">
        <v>231</v>
      </c>
      <c r="AU365" s="221" t="s">
        <v>93</v>
      </c>
      <c r="AV365" s="14" t="s">
        <v>93</v>
      </c>
      <c r="AW365" s="14" t="s">
        <v>41</v>
      </c>
      <c r="AX365" s="14" t="s">
        <v>21</v>
      </c>
      <c r="AY365" s="221" t="s">
        <v>132</v>
      </c>
    </row>
    <row r="366" spans="1:65" s="2" customFormat="1" ht="21.75" customHeight="1">
      <c r="A366" s="35"/>
      <c r="B366" s="36"/>
      <c r="C366" s="222" t="s">
        <v>760</v>
      </c>
      <c r="D366" s="222" t="s">
        <v>270</v>
      </c>
      <c r="E366" s="223" t="s">
        <v>1399</v>
      </c>
      <c r="F366" s="224" t="s">
        <v>1400</v>
      </c>
      <c r="G366" s="225" t="s">
        <v>478</v>
      </c>
      <c r="H366" s="226">
        <v>25.5</v>
      </c>
      <c r="I366" s="227"/>
      <c r="J366" s="228">
        <f>ROUND(I366*H366,2)</f>
        <v>0</v>
      </c>
      <c r="K366" s="224" t="s">
        <v>1</v>
      </c>
      <c r="L366" s="229"/>
      <c r="M366" s="230" t="s">
        <v>1</v>
      </c>
      <c r="N366" s="231" t="s">
        <v>49</v>
      </c>
      <c r="O366" s="72"/>
      <c r="P366" s="196">
        <f>O366*H366</f>
        <v>0</v>
      </c>
      <c r="Q366" s="196">
        <v>7.0499999999999993E-2</v>
      </c>
      <c r="R366" s="196">
        <f>Q366*H366</f>
        <v>1.7977499999999997</v>
      </c>
      <c r="S366" s="196">
        <v>0</v>
      </c>
      <c r="T366" s="197">
        <f>S366*H366</f>
        <v>0</v>
      </c>
      <c r="U366" s="35"/>
      <c r="V366" s="35"/>
      <c r="W366" s="35"/>
      <c r="X366" s="35"/>
      <c r="Y366" s="35"/>
      <c r="Z366" s="35"/>
      <c r="AA366" s="35"/>
      <c r="AB366" s="35"/>
      <c r="AC366" s="35"/>
      <c r="AD366" s="35"/>
      <c r="AE366" s="35"/>
      <c r="AR366" s="198" t="s">
        <v>460</v>
      </c>
      <c r="AT366" s="198" t="s">
        <v>270</v>
      </c>
      <c r="AU366" s="198" t="s">
        <v>93</v>
      </c>
      <c r="AY366" s="18" t="s">
        <v>132</v>
      </c>
      <c r="BE366" s="199">
        <f>IF(N366="základní",J366,0)</f>
        <v>0</v>
      </c>
      <c r="BF366" s="199">
        <f>IF(N366="snížená",J366,0)</f>
        <v>0</v>
      </c>
      <c r="BG366" s="199">
        <f>IF(N366="zákl. přenesená",J366,0)</f>
        <v>0</v>
      </c>
      <c r="BH366" s="199">
        <f>IF(N366="sníž. přenesená",J366,0)</f>
        <v>0</v>
      </c>
      <c r="BI366" s="199">
        <f>IF(N366="nulová",J366,0)</f>
        <v>0</v>
      </c>
      <c r="BJ366" s="18" t="s">
        <v>21</v>
      </c>
      <c r="BK366" s="199">
        <f>ROUND(I366*H366,2)</f>
        <v>0</v>
      </c>
      <c r="BL366" s="18" t="s">
        <v>199</v>
      </c>
      <c r="BM366" s="198" t="s">
        <v>1401</v>
      </c>
    </row>
    <row r="367" spans="1:65" s="14" customFormat="1" ht="11.25">
      <c r="B367" s="211"/>
      <c r="C367" s="212"/>
      <c r="D367" s="202" t="s">
        <v>231</v>
      </c>
      <c r="E367" s="213" t="s">
        <v>1</v>
      </c>
      <c r="F367" s="214" t="s">
        <v>1209</v>
      </c>
      <c r="G367" s="212"/>
      <c r="H367" s="215">
        <v>25.5</v>
      </c>
      <c r="I367" s="216"/>
      <c r="J367" s="212"/>
      <c r="K367" s="212"/>
      <c r="L367" s="217"/>
      <c r="M367" s="218"/>
      <c r="N367" s="219"/>
      <c r="O367" s="219"/>
      <c r="P367" s="219"/>
      <c r="Q367" s="219"/>
      <c r="R367" s="219"/>
      <c r="S367" s="219"/>
      <c r="T367" s="220"/>
      <c r="AT367" s="221" t="s">
        <v>231</v>
      </c>
      <c r="AU367" s="221" t="s">
        <v>93</v>
      </c>
      <c r="AV367" s="14" t="s">
        <v>93</v>
      </c>
      <c r="AW367" s="14" t="s">
        <v>41</v>
      </c>
      <c r="AX367" s="14" t="s">
        <v>21</v>
      </c>
      <c r="AY367" s="221" t="s">
        <v>132</v>
      </c>
    </row>
    <row r="368" spans="1:65" s="2" customFormat="1" ht="44.25" customHeight="1">
      <c r="A368" s="35"/>
      <c r="B368" s="36"/>
      <c r="C368" s="187" t="s">
        <v>764</v>
      </c>
      <c r="D368" s="187" t="s">
        <v>135</v>
      </c>
      <c r="E368" s="188" t="s">
        <v>1402</v>
      </c>
      <c r="F368" s="189" t="s">
        <v>1403</v>
      </c>
      <c r="G368" s="190" t="s">
        <v>338</v>
      </c>
      <c r="H368" s="191">
        <v>1.7989999999999999</v>
      </c>
      <c r="I368" s="192"/>
      <c r="J368" s="193">
        <f>ROUND(I368*H368,2)</f>
        <v>0</v>
      </c>
      <c r="K368" s="189" t="s">
        <v>221</v>
      </c>
      <c r="L368" s="40"/>
      <c r="M368" s="257" t="s">
        <v>1</v>
      </c>
      <c r="N368" s="258" t="s">
        <v>49</v>
      </c>
      <c r="O368" s="259"/>
      <c r="P368" s="260">
        <f>O368*H368</f>
        <v>0</v>
      </c>
      <c r="Q368" s="260">
        <v>0</v>
      </c>
      <c r="R368" s="260">
        <f>Q368*H368</f>
        <v>0</v>
      </c>
      <c r="S368" s="260">
        <v>0</v>
      </c>
      <c r="T368" s="261">
        <f>S368*H368</f>
        <v>0</v>
      </c>
      <c r="U368" s="35"/>
      <c r="V368" s="35"/>
      <c r="W368" s="35"/>
      <c r="X368" s="35"/>
      <c r="Y368" s="35"/>
      <c r="Z368" s="35"/>
      <c r="AA368" s="35"/>
      <c r="AB368" s="35"/>
      <c r="AC368" s="35"/>
      <c r="AD368" s="35"/>
      <c r="AE368" s="35"/>
      <c r="AR368" s="198" t="s">
        <v>199</v>
      </c>
      <c r="AT368" s="198" t="s">
        <v>135</v>
      </c>
      <c r="AU368" s="198" t="s">
        <v>93</v>
      </c>
      <c r="AY368" s="18" t="s">
        <v>132</v>
      </c>
      <c r="BE368" s="199">
        <f>IF(N368="základní",J368,0)</f>
        <v>0</v>
      </c>
      <c r="BF368" s="199">
        <f>IF(N368="snížená",J368,0)</f>
        <v>0</v>
      </c>
      <c r="BG368" s="199">
        <f>IF(N368="zákl. přenesená",J368,0)</f>
        <v>0</v>
      </c>
      <c r="BH368" s="199">
        <f>IF(N368="sníž. přenesená",J368,0)</f>
        <v>0</v>
      </c>
      <c r="BI368" s="199">
        <f>IF(N368="nulová",J368,0)</f>
        <v>0</v>
      </c>
      <c r="BJ368" s="18" t="s">
        <v>21</v>
      </c>
      <c r="BK368" s="199">
        <f>ROUND(I368*H368,2)</f>
        <v>0</v>
      </c>
      <c r="BL368" s="18" t="s">
        <v>199</v>
      </c>
      <c r="BM368" s="198" t="s">
        <v>1404</v>
      </c>
    </row>
    <row r="369" spans="1:31" s="2" customFormat="1" ht="6.95" customHeight="1">
      <c r="A369" s="35"/>
      <c r="B369" s="55"/>
      <c r="C369" s="56"/>
      <c r="D369" s="56"/>
      <c r="E369" s="56"/>
      <c r="F369" s="56"/>
      <c r="G369" s="56"/>
      <c r="H369" s="56"/>
      <c r="I369" s="56"/>
      <c r="J369" s="56"/>
      <c r="K369" s="56"/>
      <c r="L369" s="40"/>
      <c r="M369" s="35"/>
      <c r="O369" s="35"/>
      <c r="P369" s="35"/>
      <c r="Q369" s="35"/>
      <c r="R369" s="35"/>
      <c r="S369" s="35"/>
      <c r="T369" s="35"/>
      <c r="U369" s="35"/>
      <c r="V369" s="35"/>
      <c r="W369" s="35"/>
      <c r="X369" s="35"/>
      <c r="Y369" s="35"/>
      <c r="Z369" s="35"/>
      <c r="AA369" s="35"/>
      <c r="AB369" s="35"/>
      <c r="AC369" s="35"/>
      <c r="AD369" s="35"/>
      <c r="AE369" s="35"/>
    </row>
  </sheetData>
  <sheetProtection algorithmName="SHA-512" hashValue="tpFmT+mvbTDWeNQwD3ZpJ1ZUSfTUGNOvV3LgoqgRkl1Jr/htIsjBPNrex4E0GoX3MLLAFUoRSswSkS0AWw5p9Q==" saltValue="Uc4DNjP3UhdyMY1b467DoDNy7UWyb7xB4miF8iuYpw0X4u/xt+qEdE2pog4dhaNvfsUjTyNpNHlkeS3Z5ShCXQ==" spinCount="100000" sheet="1" objects="1" scenarios="1" formatColumns="0" formatRows="0" autoFilter="0"/>
  <autoFilter ref="C128:K368" xr:uid="{00000000-0009-0000-0000-000004000000}"/>
  <mergeCells count="9">
    <mergeCell ref="E87:H87"/>
    <mergeCell ref="E119:H119"/>
    <mergeCell ref="E121:H12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GZS - GZS - Globál - zaří...</vt:lpstr>
      <vt:lpstr>SO.101 - SO.101 - Komunikace</vt:lpstr>
      <vt:lpstr>SO.105 - SO.105 - Trubní ...</vt:lpstr>
      <vt:lpstr>SO.201 - SO.201 - Mostní ...</vt:lpstr>
      <vt:lpstr>'GZS - GZS - Globál - zaří...'!Názvy_tisku</vt:lpstr>
      <vt:lpstr>'Rekapitulace stavby'!Názvy_tisku</vt:lpstr>
      <vt:lpstr>'SO.101 - SO.101 - Komunikace'!Názvy_tisku</vt:lpstr>
      <vt:lpstr>'SO.105 - SO.105 - Trubní ...'!Názvy_tisku</vt:lpstr>
      <vt:lpstr>'SO.201 - SO.201 - Mostní ...'!Názvy_tisku</vt:lpstr>
      <vt:lpstr>'GZS - GZS - Globál - zaří...'!Oblast_tisku</vt:lpstr>
      <vt:lpstr>'Rekapitulace stavby'!Oblast_tisku</vt:lpstr>
      <vt:lpstr>'SO.101 - SO.101 - Komunikace'!Oblast_tisku</vt:lpstr>
      <vt:lpstr>'SO.105 - SO.105 - Trubní ...'!Oblast_tisku</vt:lpstr>
      <vt:lpstr>'SO.201 - SO.201 - Mostní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Josef Nentwich, CR Project</cp:lastModifiedBy>
  <cp:lastPrinted>2021-02-09T13:10:48Z</cp:lastPrinted>
  <dcterms:created xsi:type="dcterms:W3CDTF">2021-02-09T13:06:34Z</dcterms:created>
  <dcterms:modified xsi:type="dcterms:W3CDTF">2021-02-09T13:10:56Z</dcterms:modified>
</cp:coreProperties>
</file>